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130" firstSheet="5" activeTab="8"/>
  </bookViews>
  <sheets>
    <sheet name="INCOME(1)" sheetId="1" r:id="rId1"/>
    <sheet name="INCOME (2)" sheetId="2" r:id="rId2"/>
    <sheet name="FINANCIAL POSITION" sheetId="3" r:id="rId3"/>
    <sheet name="CHANGES IN EQUITY" sheetId="4" r:id="rId4"/>
    <sheet name="FINANCIAL INSTRUMENTS" sheetId="5" r:id="rId5"/>
    <sheet name="SELECTED PERFORMANCE INDICATORS" sheetId="6" r:id="rId6"/>
    <sheet name="Loans &amp; Receivables" sheetId="7" r:id="rId7"/>
    <sheet name="Impairment" sheetId="8" r:id="rId8"/>
    <sheet name="Customers" sheetId="9" r:id="rId9"/>
  </sheets>
  <definedNames>
    <definedName name="_xlnm.Print_Area" localSheetId="4">'FINANCIAL INSTRUMENTS'!$A$1:$I$87</definedName>
    <definedName name="_xlnm.Print_Area" localSheetId="1">'INCOME (2)'!$A$1:$I$32</definedName>
    <definedName name="_xlnm.Print_Area" localSheetId="0">'INCOME(1)'!$B$1:$H$50</definedName>
    <definedName name="_xlnm.Print_Area" localSheetId="6">'Loans &amp; Receivables'!$A$1:$F$40</definedName>
  </definedNames>
  <calcPr fullCalcOnLoad="1"/>
</workbook>
</file>

<file path=xl/sharedStrings.xml><?xml version="1.0" encoding="utf-8"?>
<sst xmlns="http://schemas.openxmlformats.org/spreadsheetml/2006/main" count="595" uniqueCount="316">
  <si>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</si>
  <si>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</si>
  <si>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</si>
  <si>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</si>
  <si>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</si>
  <si>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</si>
  <si>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</si>
  <si>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</si>
  <si>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</si>
  <si>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</si>
  <si>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</si>
  <si>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</si>
  <si>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</si>
  <si>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</si>
  <si>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</si>
  <si>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</si>
  <si>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</si>
  <si>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</si>
  <si>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</si>
  <si>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</si>
  <si>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</si>
  <si>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</si>
  <si>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</si>
  <si>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</si>
  <si>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</si>
  <si>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</si>
  <si>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</si>
  <si>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</si>
  <si>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</si>
  <si>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</si>
  <si>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</si>
  <si>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</si>
  <si>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</si>
  <si>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</si>
  <si>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</si>
  <si>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</si>
  <si>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</si>
  <si>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</si>
  <si>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</si>
  <si>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</si>
  <si>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</si>
  <si>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</si>
  <si>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</si>
  <si>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</si>
  <si>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</si>
  <si>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</si>
  <si>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</si>
  <si>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</si>
  <si>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</si>
  <si>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</si>
  <si>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</si>
  <si>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</si>
  <si>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</si>
  <si>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</si>
  <si>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</si>
  <si>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</si>
  <si>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</si>
  <si>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</si>
  <si>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</si>
  <si>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</si>
  <si>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</si>
  <si>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</si>
  <si>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</si>
  <si>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</si>
  <si>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</si>
  <si>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</si>
  <si>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</si>
  <si>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</si>
  <si>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</si>
  <si>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</si>
  <si>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</si>
  <si>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</si>
  <si>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</si>
  <si>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</si>
  <si>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</si>
  <si>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</si>
  <si>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</si>
  <si>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</si>
  <si>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</si>
  <si>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</si>
  <si>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</si>
  <si>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</si>
  <si>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</si>
  <si>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</si>
  <si>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</si>
  <si>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</si>
  <si>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</si>
  <si>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</si>
  <si>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</si>
  <si>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</si>
  <si>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</si>
  <si>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</si>
  <si>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</si>
  <si>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</si>
  <si>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</si>
  <si>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</si>
  <si>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</si>
  <si>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</si>
  <si>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</si>
  <si>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</si>
  <si>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</si>
  <si>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</si>
  <si>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</si>
  <si>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</si>
  <si>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</si>
  <si>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</si>
  <si>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</si>
  <si>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</si>
  <si>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</si>
  <si>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</si>
  <si>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</si>
  <si>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</si>
  <si>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</si>
  <si>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</si>
  <si>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</si>
  <si>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</si>
  <si>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</si>
  <si>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</si>
  <si>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</si>
  <si>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</si>
  <si>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</si>
  <si>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</si>
  <si>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</si>
  <si>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</si>
  <si>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</si>
  <si>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</si>
  <si>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</si>
  <si>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</si>
  <si>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</si>
  <si>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</si>
  <si>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</si>
  <si>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</si>
  <si>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</si>
  <si>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</si>
  <si>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</si>
  <si>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</si>
  <si>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</si>
  <si>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</si>
  <si>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</si>
  <si>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</si>
  <si>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</si>
  <si>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</si>
  <si>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</si>
  <si>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</si>
  <si>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</si>
  <si>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</si>
  <si>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</si>
  <si>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</si>
  <si>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</si>
  <si>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</si>
  <si>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</si>
  <si>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</si>
  <si>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</si>
  <si>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</si>
  <si>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</si>
  <si>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</si>
  <si>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</si>
  <si>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</si>
  <si>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</si>
  <si>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</si>
  <si>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SELECTED PERFORMANCE INDICATORS (AS PER REGULTORY REPORTING)</t>
  </si>
  <si>
    <t>Regulatory Capital Adequacy</t>
  </si>
  <si>
    <t>Core Capital (Tier 1 Capital), Rs. '000</t>
  </si>
  <si>
    <t>Total Capital Base, Rs. '000</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</si>
  <si>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</si>
  <si>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</si>
  <si>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</si>
  <si>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</si>
  <si>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</si>
  <si>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</si>
  <si>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</si>
  <si>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</si>
  <si>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</si>
  <si>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</si>
  <si>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</si>
  <si>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</si>
  <si>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</si>
  <si>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</si>
  <si>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</si>
  <si>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</si>
  <si>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</si>
  <si>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</si>
  <si>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</si>
  <si>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</si>
  <si>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</si>
  <si>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</si>
  <si>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</si>
  <si>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</si>
  <si>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</si>
  <si>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4.02%</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</si>
  <si>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</si>
  <si>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</si>
  <si>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</si>
  <si>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</si>
  <si>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</si>
  <si>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</si>
  <si>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</si>
  <si>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</si>
  <si>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</si>
  <si>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</si>
  <si>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</si>
  <si>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</si>
  <si>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</si>
  <si>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</si>
  <si>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</si>
  <si>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</si>
  <si>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</si>
  <si>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</si>
  <si>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</si>
  <si>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</si>
  <si>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</si>
  <si>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</si>
  <si>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</si>
  <si>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</si>
  <si>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</si>
  <si>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</si>
  <si>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</si>
  <si>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</si>
  <si>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</si>
  <si>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</si>
  <si>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</si>
  <si>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</si>
  <si>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</si>
  <si>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</si>
  <si>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</si>
  <si>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</si>
  <si>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</si>
  <si>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</si>
  <si>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Other Deposits (Vostro Accounts)</t>
  </si>
  <si>
    <t>Other Deposits (Dormant/Margin)</t>
  </si>
  <si>
    <t>1) Loans and Receivables to Other Customers</t>
  </si>
  <si>
    <t>2) Loans and Receivables to Other Customers - By Product</t>
  </si>
  <si>
    <t xml:space="preserve">STATEMENT OF FINANCIAL POSITION </t>
  </si>
  <si>
    <t xml:space="preserve"> </t>
  </si>
  <si>
    <t>ANALYSIS OF FINANCIAL INSTRUMENTS BY MEASUREMENT BASIS</t>
  </si>
  <si>
    <t>01.04.2014</t>
  </si>
  <si>
    <t>31.03.2015</t>
  </si>
  <si>
    <t>31/03/15</t>
  </si>
  <si>
    <t>2.56%</t>
  </si>
  <si>
    <t>13.37%</t>
  </si>
  <si>
    <t>0.01%</t>
  </si>
  <si>
    <t>119.32%</t>
  </si>
  <si>
    <t>104.80%</t>
  </si>
  <si>
    <t>40.18%</t>
  </si>
  <si>
    <t>39.65%</t>
  </si>
  <si>
    <t>Other Loans (Demand /TC)</t>
  </si>
  <si>
    <t>Others-Foreign exchange gain - FCBU</t>
  </si>
  <si>
    <t>7.30%</t>
  </si>
  <si>
    <t>10.11%</t>
  </si>
  <si>
    <t>8.33%</t>
  </si>
  <si>
    <t>5.68%</t>
  </si>
  <si>
    <t>2.06%</t>
  </si>
  <si>
    <t>Certification</t>
  </si>
  <si>
    <t>Vairam Somasunderam</t>
  </si>
  <si>
    <t>HFT</t>
  </si>
  <si>
    <t>Other operating income (net)</t>
  </si>
  <si>
    <t>3.48%</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</si>
  <si>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</si>
  <si>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</si>
  <si>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</si>
  <si>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</si>
  <si>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</si>
  <si>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</si>
  <si>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</si>
  <si>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</si>
  <si>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</si>
  <si>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</si>
  <si>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</si>
  <si>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</si>
  <si>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Financial Prameters</t>
  </si>
  <si>
    <t>141,846</t>
  </si>
  <si>
    <t>196,442</t>
  </si>
  <si>
    <t xml:space="preserve">   Aslam Deen</t>
  </si>
  <si>
    <t>in LKR milion</t>
  </si>
  <si>
    <t>in INR milion</t>
  </si>
  <si>
    <t>Country Head</t>
  </si>
  <si>
    <t>Compliance Officer</t>
  </si>
  <si>
    <t>Deffered tax liabilities</t>
  </si>
  <si>
    <t>SLDB Bonds</t>
  </si>
  <si>
    <t xml:space="preserve">Trade Finance </t>
  </si>
  <si>
    <t>FOR THE PERIOD ENDED 30.06.2015</t>
  </si>
  <si>
    <t>30.06.2014</t>
  </si>
  <si>
    <t>01.04.2015</t>
  </si>
  <si>
    <t>30.06.2015</t>
  </si>
  <si>
    <t>AS AT 30.06.2015</t>
  </si>
  <si>
    <t>Balance as at 01/04/15</t>
  </si>
  <si>
    <t>Balance as at  30/06/2015</t>
  </si>
  <si>
    <t>30/06/15</t>
  </si>
  <si>
    <t>30.87%</t>
  </si>
  <si>
    <t>30.47%</t>
  </si>
  <si>
    <t>3.09%</t>
  </si>
  <si>
    <t>2.47%</t>
  </si>
  <si>
    <t>15.54%</t>
  </si>
  <si>
    <t>4.26%</t>
  </si>
  <si>
    <t>0.00%</t>
  </si>
  <si>
    <t>95.70%</t>
  </si>
  <si>
    <t>116.68%</t>
  </si>
  <si>
    <t>AS AT 30.06.2014</t>
  </si>
  <si>
    <t>30/06/2015</t>
  </si>
  <si>
    <t>Closing balance at 30/06/2015</t>
  </si>
  <si>
    <t>Opening balance at 01/04/2015</t>
  </si>
  <si>
    <t>In Rupees Thousand                                    LKR</t>
  </si>
  <si>
    <t>In Rupees Thousand                                      INR</t>
  </si>
  <si>
    <t>in INR (Audited)</t>
  </si>
  <si>
    <t xml:space="preserve">       </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</si>
  <si>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(b) The information contained in these statements have been extracted from the unaudited financial statement of the Bank unless indicated as audited.  
</t>
  </si>
  <si>
    <t>Date: 11.08.2015</t>
  </si>
  <si>
    <t>9.75%</t>
  </si>
  <si>
    <t>7.06%</t>
  </si>
  <si>
    <t>9.40%</t>
  </si>
  <si>
    <t>6.31%</t>
  </si>
  <si>
    <t>1.92%</t>
  </si>
  <si>
    <t xml:space="preserve">in LKR </t>
  </si>
  <si>
    <t xml:space="preserve">in INR </t>
  </si>
  <si>
    <t>in LKR milion (Audited)</t>
  </si>
  <si>
    <t>31/03/2015 (Audited)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</si>
</sst>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39">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u val="single"/>
      <sz val="12"/>
      <color indexed="8"/>
      <name val="Calibri"/>
      <family val="2"/>
    </font>
    <font>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indexed="55"/>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top style="medium"/>
      <bottom/>
    </border>
    <border>
      <left style="medium"/>
      <right/>
      <top style="medium"/>
      <bottom/>
    </border>
    <border>
      <left style="medium"/>
      <right/>
      <top/>
      <bottom/>
    </border>
    <border>
      <left style="thin"/>
      <right style="medium"/>
      <top style="thin"/>
      <bottom/>
    </border>
    <border>
      <left style="thin"/>
      <right style="medium"/>
      <top/>
      <bottom/>
    </border>
    <border>
      <left style="medium"/>
      <right/>
      <top/>
      <bottom style="thin"/>
    </border>
    <border>
      <left style="thin"/>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thin"/>
      <right/>
      <top/>
      <bottom/>
    </border>
    <border>
      <left style="thin"/>
      <right/>
      <top/>
      <bottom style="thin"/>
    </border>
    <border>
      <left style="thin"/>
      <right/>
      <top style="thin"/>
      <bottom style="thin"/>
    </border>
    <border>
      <left/>
      <right style="thin"/>
      <top style="thin"/>
      <bottom/>
    </border>
    <border>
      <left/>
      <right/>
      <top/>
      <bottom style="double"/>
    </border>
    <border>
      <left style="medium"/>
      <right/>
      <top/>
      <bottom style="medium"/>
    </border>
    <border>
      <left/>
      <right/>
      <top/>
      <bottom style="medium"/>
    </border>
    <border>
      <left/>
      <right style="thin"/>
      <top/>
      <bottom style="thin"/>
    </border>
    <border>
      <left/>
      <right style="thin"/>
      <top/>
      <bottom/>
    </border>
    <border>
      <left style="thin"/>
      <right/>
      <top/>
      <bottom style="double"/>
    </border>
    <border>
      <left/>
      <right style="thin"/>
      <top/>
      <bottom style="double"/>
    </border>
    <border>
      <left style="thin"/>
      <right style="thin"/>
      <top style="thin"/>
      <bottom style="medium"/>
    </border>
    <border>
      <left style="thin"/>
      <right style="medium"/>
      <top style="thin"/>
      <bottom style="medium"/>
    </border>
    <border>
      <left style="medium"/>
      <right style="thin"/>
      <top style="thin"/>
      <bottom/>
    </border>
    <border>
      <left style="medium"/>
      <right/>
      <top style="medium"/>
      <bottom style="double"/>
    </border>
    <border>
      <left/>
      <right/>
      <top style="medium"/>
      <bottom style="double"/>
    </border>
    <border>
      <left/>
      <right style="medium"/>
      <top style="thin"/>
      <bottom/>
    </border>
    <border>
      <left/>
      <right style="medium"/>
      <top/>
      <bottom/>
    </border>
    <border>
      <left/>
      <right style="medium"/>
      <top/>
      <bottom style="thin"/>
    </border>
    <border>
      <left style="thin"/>
      <right style="thin"/>
      <top style="medium"/>
      <bottom style="double"/>
    </border>
    <border>
      <left style="thin"/>
      <right/>
      <top style="thin"/>
      <bottom/>
    </border>
    <border>
      <left style="thin"/>
      <right/>
      <top style="medium"/>
      <bottom style="thin"/>
    </border>
    <border>
      <left/>
      <right style="thin"/>
      <top style="medium"/>
      <bottom style="thin"/>
    </border>
    <border>
      <left/>
      <right style="medium"/>
      <top style="medium"/>
      <bottom style="thin"/>
    </border>
    <border>
      <left style="medium"/>
      <right style="thin"/>
      <top style="thin"/>
      <bottom style="mediu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1">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4" fillId="0" borderId="0" xfId="0" applyNumberFormat="1" applyFont="1" applyAlignment="1">
      <alignment/>
    </xf>
    <xf numFmtId="49" fontId="3" fillId="0" borderId="10" xfId="0" applyNumberFormat="1" applyFont="1" applyBorder="1" applyAlignment="1">
      <alignment/>
    </xf>
    <xf numFmtId="49" fontId="4" fillId="0" borderId="10" xfId="0" applyNumberFormat="1" applyFont="1" applyBorder="1" applyAlignment="1">
      <alignment/>
    </xf>
    <xf numFmtId="49" fontId="3" fillId="0" borderId="11" xfId="0" applyNumberFormat="1" applyFont="1" applyBorder="1" applyAlignment="1">
      <alignment/>
    </xf>
    <xf numFmtId="49" fontId="4" fillId="0" borderId="11" xfId="0" applyNumberFormat="1" applyFont="1" applyBorder="1" applyAlignment="1">
      <alignment/>
    </xf>
    <xf numFmtId="49" fontId="4" fillId="0" borderId="12" xfId="0" applyNumberFormat="1" applyFont="1" applyBorder="1" applyAlignment="1">
      <alignment/>
    </xf>
    <xf numFmtId="49" fontId="4" fillId="0" borderId="0" xfId="0" applyNumberFormat="1" applyFont="1" applyBorder="1" applyAlignment="1">
      <alignment/>
    </xf>
    <xf numFmtId="49" fontId="3" fillId="0" borderId="0" xfId="0" applyNumberFormat="1" applyFont="1" applyBorder="1" applyAlignment="1">
      <alignment/>
    </xf>
    <xf numFmtId="49" fontId="4" fillId="0" borderId="13" xfId="0" applyNumberFormat="1" applyFont="1" applyBorder="1" applyAlignment="1">
      <alignment/>
    </xf>
    <xf numFmtId="172" fontId="4" fillId="0" borderId="0" xfId="42" applyNumberFormat="1" applyFont="1" applyAlignment="1">
      <alignment/>
    </xf>
    <xf numFmtId="172" fontId="1" fillId="0" borderId="0" xfId="42" applyNumberFormat="1" applyFont="1" applyAlignment="1">
      <alignment/>
    </xf>
    <xf numFmtId="49" fontId="2" fillId="0" borderId="0" xfId="0" applyNumberFormat="1" applyFont="1" applyAlignment="1">
      <alignment/>
    </xf>
    <xf numFmtId="49" fontId="0" fillId="0" borderId="0" xfId="0" applyNumberFormat="1" applyFont="1" applyAlignment="1">
      <alignment/>
    </xf>
    <xf numFmtId="2" fontId="0" fillId="0" borderId="0" xfId="0" applyNumberFormat="1" applyAlignment="1">
      <alignment/>
    </xf>
    <xf numFmtId="171" fontId="1" fillId="0" borderId="0" xfId="42" applyFont="1" applyAlignment="1">
      <alignment/>
    </xf>
    <xf numFmtId="2" fontId="1" fillId="0" borderId="0" xfId="42" applyNumberFormat="1" applyFont="1" applyAlignment="1">
      <alignment/>
    </xf>
    <xf numFmtId="4" fontId="1" fillId="0" borderId="0" xfId="42" applyNumberFormat="1" applyFont="1" applyAlignment="1">
      <alignment/>
    </xf>
    <xf numFmtId="49" fontId="6" fillId="0" borderId="0" xfId="0" applyNumberFormat="1" applyFont="1" applyAlignment="1">
      <alignment/>
    </xf>
    <xf numFmtId="49" fontId="6" fillId="0" borderId="0" xfId="0" applyNumberFormat="1" applyFont="1" applyBorder="1" applyAlignment="1">
      <alignment/>
    </xf>
    <xf numFmtId="0" fontId="0" fillId="0" borderId="0" xfId="0" applyBorder="1" applyAlignment="1">
      <alignment/>
    </xf>
    <xf numFmtId="0" fontId="2" fillId="0" borderId="0" xfId="0" applyFont="1" applyAlignment="1">
      <alignment/>
    </xf>
    <xf numFmtId="0" fontId="2" fillId="0" borderId="0" xfId="0" applyFont="1" applyBorder="1" applyAlignment="1">
      <alignment/>
    </xf>
    <xf numFmtId="172" fontId="3" fillId="0" borderId="0" xfId="42" applyNumberFormat="1" applyFont="1" applyBorder="1" applyAlignment="1">
      <alignment/>
    </xf>
    <xf numFmtId="172" fontId="1" fillId="0" borderId="0" xfId="42" applyNumberFormat="1" applyFont="1" applyAlignment="1">
      <alignment/>
    </xf>
    <xf numFmtId="172" fontId="1" fillId="0" borderId="0" xfId="42" applyNumberFormat="1" applyFont="1" applyBorder="1" applyAlignment="1">
      <alignment/>
    </xf>
    <xf numFmtId="0" fontId="3" fillId="0" borderId="0" xfId="0" applyFont="1" applyAlignment="1">
      <alignment/>
    </xf>
    <xf numFmtId="172" fontId="0" fillId="0" borderId="0" xfId="0" applyNumberFormat="1" applyAlignment="1">
      <alignment/>
    </xf>
    <xf numFmtId="172" fontId="0" fillId="0" borderId="0" xfId="0" applyNumberFormat="1" applyBorder="1" applyAlignment="1">
      <alignment/>
    </xf>
    <xf numFmtId="49" fontId="4" fillId="0" borderId="0" xfId="0" applyNumberFormat="1" applyFont="1" applyAlignment="1">
      <alignment horizontal="center"/>
    </xf>
    <xf numFmtId="168" fontId="0" fillId="0" borderId="0" xfId="0" applyNumberFormat="1" applyAlignment="1">
      <alignment/>
    </xf>
    <xf numFmtId="49" fontId="3" fillId="0" borderId="14" xfId="0" applyNumberFormat="1" applyFont="1" applyBorder="1" applyAlignment="1">
      <alignment/>
    </xf>
    <xf numFmtId="49" fontId="4" fillId="0" borderId="14" xfId="0" applyNumberFormat="1" applyFont="1" applyBorder="1" applyAlignment="1">
      <alignment/>
    </xf>
    <xf numFmtId="2" fontId="4" fillId="0" borderId="14" xfId="42" applyNumberFormat="1" applyFont="1" applyBorder="1" applyAlignment="1">
      <alignment/>
    </xf>
    <xf numFmtId="172" fontId="4" fillId="0" borderId="14" xfId="42" applyNumberFormat="1" applyFont="1" applyBorder="1" applyAlignment="1">
      <alignment/>
    </xf>
    <xf numFmtId="172" fontId="3" fillId="0" borderId="14" xfId="42" applyNumberFormat="1" applyFont="1" applyBorder="1" applyAlignment="1">
      <alignment/>
    </xf>
    <xf numFmtId="49" fontId="4" fillId="33" borderId="0" xfId="0" applyNumberFormat="1" applyFont="1" applyFill="1" applyAlignment="1">
      <alignment/>
    </xf>
    <xf numFmtId="49" fontId="3" fillId="0" borderId="14" xfId="0" applyNumberFormat="1" applyFont="1" applyBorder="1" applyAlignment="1">
      <alignment horizontal="center"/>
    </xf>
    <xf numFmtId="2" fontId="3" fillId="0" borderId="14" xfId="0" applyNumberFormat="1" applyFont="1" applyBorder="1" applyAlignment="1">
      <alignment/>
    </xf>
    <xf numFmtId="172" fontId="4" fillId="0" borderId="14" xfId="42" applyNumberFormat="1" applyFont="1" applyBorder="1" applyAlignment="1">
      <alignment horizontal="right"/>
    </xf>
    <xf numFmtId="49" fontId="4" fillId="33" borderId="10" xfId="0" applyNumberFormat="1" applyFont="1" applyFill="1" applyBorder="1" applyAlignment="1">
      <alignment/>
    </xf>
    <xf numFmtId="0" fontId="0" fillId="0" borderId="14" xfId="0" applyBorder="1" applyAlignment="1">
      <alignment/>
    </xf>
    <xf numFmtId="0" fontId="0" fillId="0" borderId="15" xfId="0" applyBorder="1" applyAlignment="1">
      <alignment/>
    </xf>
    <xf numFmtId="0" fontId="2" fillId="0" borderId="14" xfId="0" applyFont="1" applyBorder="1" applyAlignment="1">
      <alignment/>
    </xf>
    <xf numFmtId="0" fontId="2" fillId="0" borderId="13"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xf>
    <xf numFmtId="0" fontId="0" fillId="33" borderId="17" xfId="0" applyFill="1" applyBorder="1" applyAlignment="1">
      <alignment/>
    </xf>
    <xf numFmtId="0" fontId="0" fillId="33" borderId="0" xfId="0" applyFill="1" applyAlignment="1">
      <alignment/>
    </xf>
    <xf numFmtId="0" fontId="0" fillId="33" borderId="10"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0" xfId="0" applyFill="1" applyBorder="1" applyAlignment="1">
      <alignment/>
    </xf>
    <xf numFmtId="0" fontId="2" fillId="0" borderId="20" xfId="0" applyFont="1" applyBorder="1" applyAlignment="1">
      <alignment horizontal="center"/>
    </xf>
    <xf numFmtId="0" fontId="2" fillId="33" borderId="19" xfId="0" applyFont="1" applyFill="1" applyBorder="1" applyAlignment="1">
      <alignment/>
    </xf>
    <xf numFmtId="0" fontId="2" fillId="0" borderId="21" xfId="0" applyFont="1" applyBorder="1" applyAlignment="1">
      <alignment horizontal="center"/>
    </xf>
    <xf numFmtId="0" fontId="0" fillId="33" borderId="22" xfId="0" applyFill="1" applyBorder="1" applyAlignment="1">
      <alignment/>
    </xf>
    <xf numFmtId="0" fontId="2" fillId="0" borderId="23" xfId="0" applyFont="1" applyBorder="1" applyAlignment="1">
      <alignment/>
    </xf>
    <xf numFmtId="0" fontId="2" fillId="0" borderId="24" xfId="0" applyFont="1" applyBorder="1" applyAlignment="1">
      <alignment/>
    </xf>
    <xf numFmtId="0" fontId="0" fillId="0" borderId="25" xfId="0" applyBorder="1" applyAlignment="1">
      <alignment/>
    </xf>
    <xf numFmtId="0" fontId="2" fillId="0" borderId="25" xfId="0" applyFont="1" applyBorder="1" applyAlignment="1">
      <alignment/>
    </xf>
    <xf numFmtId="172" fontId="5" fillId="0" borderId="14" xfId="42" applyNumberFormat="1" applyFont="1" applyBorder="1" applyAlignment="1">
      <alignment/>
    </xf>
    <xf numFmtId="10" fontId="4" fillId="0" borderId="14" xfId="42" applyNumberFormat="1" applyFont="1" applyBorder="1" applyAlignment="1">
      <alignment/>
    </xf>
    <xf numFmtId="49" fontId="4" fillId="33" borderId="16" xfId="0" applyNumberFormat="1" applyFont="1" applyFill="1" applyBorder="1" applyAlignment="1">
      <alignment/>
    </xf>
    <xf numFmtId="49" fontId="4" fillId="33" borderId="13" xfId="0" applyNumberFormat="1" applyFont="1" applyFill="1" applyBorder="1" applyAlignment="1">
      <alignment/>
    </xf>
    <xf numFmtId="49" fontId="3" fillId="33" borderId="16" xfId="0" applyNumberFormat="1" applyFont="1" applyFill="1" applyBorder="1" applyAlignment="1">
      <alignment/>
    </xf>
    <xf numFmtId="49" fontId="4" fillId="33" borderId="15" xfId="0" applyNumberFormat="1" applyFont="1" applyFill="1" applyBorder="1" applyAlignment="1">
      <alignment/>
    </xf>
    <xf numFmtId="172" fontId="4" fillId="33" borderId="10" xfId="42" applyNumberFormat="1" applyFont="1" applyFill="1" applyBorder="1" applyAlignment="1">
      <alignment/>
    </xf>
    <xf numFmtId="49" fontId="4" fillId="0" borderId="26" xfId="0" applyNumberFormat="1" applyFont="1" applyBorder="1" applyAlignment="1">
      <alignment/>
    </xf>
    <xf numFmtId="49" fontId="3" fillId="33" borderId="0" xfId="0" applyNumberFormat="1" applyFont="1" applyFill="1" applyBorder="1" applyAlignment="1">
      <alignment horizontal="center"/>
    </xf>
    <xf numFmtId="49" fontId="4" fillId="33" borderId="27" xfId="0" applyNumberFormat="1" applyFont="1" applyFill="1" applyBorder="1" applyAlignment="1">
      <alignment/>
    </xf>
    <xf numFmtId="49" fontId="4" fillId="33" borderId="28" xfId="0" applyNumberFormat="1" applyFont="1" applyFill="1" applyBorder="1" applyAlignment="1">
      <alignment/>
    </xf>
    <xf numFmtId="49" fontId="3" fillId="0" borderId="14" xfId="0" applyNumberFormat="1" applyFont="1" applyBorder="1" applyAlignment="1">
      <alignment/>
    </xf>
    <xf numFmtId="49" fontId="4" fillId="0" borderId="14" xfId="0" applyNumberFormat="1" applyFont="1" applyBorder="1" applyAlignment="1">
      <alignment/>
    </xf>
    <xf numFmtId="172" fontId="4" fillId="0" borderId="14" xfId="42" applyNumberFormat="1" applyFont="1" applyBorder="1" applyAlignment="1">
      <alignment/>
    </xf>
    <xf numFmtId="49" fontId="4" fillId="0" borderId="26" xfId="0" applyNumberFormat="1" applyFont="1" applyBorder="1" applyAlignment="1">
      <alignment/>
    </xf>
    <xf numFmtId="49" fontId="3" fillId="0" borderId="29" xfId="0" applyNumberFormat="1" applyFont="1" applyBorder="1" applyAlignment="1">
      <alignment horizontal="center"/>
    </xf>
    <xf numFmtId="49" fontId="3" fillId="33" borderId="12" xfId="0" applyNumberFormat="1" applyFont="1" applyFill="1" applyBorder="1" applyAlignment="1">
      <alignment/>
    </xf>
    <xf numFmtId="49" fontId="3" fillId="33" borderId="0" xfId="0" applyNumberFormat="1" applyFont="1" applyFill="1" applyBorder="1" applyAlignment="1">
      <alignment/>
    </xf>
    <xf numFmtId="49" fontId="4" fillId="33" borderId="0" xfId="0" applyNumberFormat="1" applyFont="1" applyFill="1" applyBorder="1" applyAlignment="1">
      <alignment/>
    </xf>
    <xf numFmtId="49" fontId="4" fillId="0" borderId="29" xfId="0" applyNumberFormat="1" applyFont="1" applyBorder="1" applyAlignment="1">
      <alignment/>
    </xf>
    <xf numFmtId="172" fontId="4" fillId="0" borderId="26" xfId="42" applyNumberFormat="1" applyFont="1" applyBorder="1" applyAlignment="1">
      <alignment/>
    </xf>
    <xf numFmtId="172" fontId="4" fillId="0" borderId="26" xfId="42" applyNumberFormat="1" applyFont="1" applyBorder="1" applyAlignment="1">
      <alignment/>
    </xf>
    <xf numFmtId="49" fontId="4" fillId="33" borderId="12" xfId="0" applyNumberFormat="1" applyFont="1" applyFill="1" applyBorder="1" applyAlignment="1">
      <alignment/>
    </xf>
    <xf numFmtId="49" fontId="3" fillId="33" borderId="0" xfId="0" applyNumberFormat="1" applyFont="1" applyFill="1" applyBorder="1" applyAlignment="1">
      <alignment/>
    </xf>
    <xf numFmtId="49" fontId="0" fillId="0" borderId="0" xfId="0" applyNumberFormat="1" applyBorder="1" applyAlignment="1">
      <alignment/>
    </xf>
    <xf numFmtId="49" fontId="3" fillId="33" borderId="13"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5" xfId="0" applyNumberFormat="1" applyFont="1" applyFill="1" applyBorder="1" applyAlignment="1">
      <alignment horizontal="center"/>
    </xf>
    <xf numFmtId="0" fontId="0" fillId="33" borderId="13" xfId="0" applyFill="1" applyBorder="1" applyAlignment="1">
      <alignment/>
    </xf>
    <xf numFmtId="49" fontId="3" fillId="33" borderId="13" xfId="0" applyNumberFormat="1" applyFont="1" applyFill="1" applyBorder="1" applyAlignment="1">
      <alignment horizontal="right"/>
    </xf>
    <xf numFmtId="49" fontId="3" fillId="33" borderId="16" xfId="0" applyNumberFormat="1" applyFont="1" applyFill="1" applyBorder="1" applyAlignment="1">
      <alignment horizontal="center" wrapText="1"/>
    </xf>
    <xf numFmtId="172" fontId="4" fillId="0" borderId="13" xfId="42" applyNumberFormat="1" applyFont="1" applyBorder="1" applyAlignment="1">
      <alignment/>
    </xf>
    <xf numFmtId="172" fontId="4" fillId="0" borderId="30" xfId="42" applyNumberFormat="1" applyFont="1" applyBorder="1" applyAlignment="1">
      <alignment/>
    </xf>
    <xf numFmtId="49" fontId="0" fillId="33" borderId="0" xfId="0" applyNumberFormat="1" applyFill="1" applyAlignment="1">
      <alignment/>
    </xf>
    <xf numFmtId="172" fontId="1" fillId="33" borderId="0" xfId="42" applyNumberFormat="1" applyFont="1" applyFill="1" applyAlignment="1">
      <alignment/>
    </xf>
    <xf numFmtId="49" fontId="3" fillId="33" borderId="13"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xf>
    <xf numFmtId="49" fontId="3" fillId="33" borderId="15" xfId="0" applyNumberFormat="1" applyFont="1" applyFill="1" applyBorder="1" applyAlignment="1">
      <alignment/>
    </xf>
    <xf numFmtId="49" fontId="4" fillId="33" borderId="31" xfId="0" applyNumberFormat="1" applyFont="1" applyFill="1" applyBorder="1" applyAlignment="1">
      <alignment/>
    </xf>
    <xf numFmtId="2" fontId="4" fillId="0" borderId="14" xfId="0" applyNumberFormat="1" applyFont="1" applyBorder="1" applyAlignment="1">
      <alignment/>
    </xf>
    <xf numFmtId="172" fontId="1" fillId="0" borderId="14" xfId="42" applyNumberFormat="1" applyFont="1" applyBorder="1" applyAlignment="1">
      <alignment/>
    </xf>
    <xf numFmtId="0" fontId="2" fillId="33" borderId="13" xfId="0" applyFont="1" applyFill="1" applyBorder="1" applyAlignment="1">
      <alignment horizontal="center"/>
    </xf>
    <xf numFmtId="0" fontId="2" fillId="33" borderId="16" xfId="0" applyFont="1" applyFill="1" applyBorder="1" applyAlignment="1">
      <alignment horizontal="center"/>
    </xf>
    <xf numFmtId="0" fontId="2" fillId="33" borderId="15" xfId="0" applyFont="1" applyFill="1" applyBorder="1" applyAlignment="1">
      <alignment/>
    </xf>
    <xf numFmtId="0" fontId="0" fillId="0" borderId="26" xfId="0" applyBorder="1" applyAlignment="1">
      <alignment/>
    </xf>
    <xf numFmtId="172" fontId="1" fillId="0" borderId="26" xfId="42" applyNumberFormat="1" applyFont="1" applyBorder="1" applyAlignment="1">
      <alignment/>
    </xf>
    <xf numFmtId="0" fontId="0" fillId="0" borderId="29" xfId="0" applyBorder="1" applyAlignment="1">
      <alignment/>
    </xf>
    <xf numFmtId="172" fontId="1" fillId="0" borderId="29" xfId="42" applyNumberFormat="1" applyFont="1" applyBorder="1" applyAlignment="1">
      <alignment/>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3" xfId="0" applyFont="1" applyFill="1" applyBorder="1" applyAlignment="1">
      <alignment/>
    </xf>
    <xf numFmtId="49" fontId="4" fillId="33" borderId="11" xfId="0" applyNumberFormat="1" applyFont="1" applyFill="1" applyBorder="1" applyAlignment="1">
      <alignment/>
    </xf>
    <xf numFmtId="49" fontId="4" fillId="33" borderId="26" xfId="0" applyNumberFormat="1" applyFont="1" applyFill="1" applyBorder="1" applyAlignment="1">
      <alignment/>
    </xf>
    <xf numFmtId="172" fontId="3" fillId="33" borderId="0" xfId="42" applyNumberFormat="1" applyFont="1" applyFill="1" applyBorder="1" applyAlignment="1">
      <alignment/>
    </xf>
    <xf numFmtId="0" fontId="2" fillId="0" borderId="32" xfId="0" applyFont="1" applyBorder="1" applyAlignment="1">
      <alignment/>
    </xf>
    <xf numFmtId="0" fontId="2" fillId="0" borderId="33" xfId="0" applyFont="1" applyBorder="1" applyAlignment="1">
      <alignment/>
    </xf>
    <xf numFmtId="172" fontId="2" fillId="0" borderId="14" xfId="42" applyNumberFormat="1" applyFont="1" applyBorder="1" applyAlignment="1">
      <alignment/>
    </xf>
    <xf numFmtId="172" fontId="4" fillId="33" borderId="34" xfId="42" applyNumberFormat="1" applyFont="1" applyFill="1" applyBorder="1" applyAlignment="1">
      <alignment/>
    </xf>
    <xf numFmtId="49" fontId="3" fillId="34" borderId="29" xfId="0" applyNumberFormat="1" applyFont="1" applyFill="1" applyBorder="1" applyAlignment="1">
      <alignment horizontal="center" vertical="center"/>
    </xf>
    <xf numFmtId="49" fontId="4" fillId="0" borderId="27" xfId="0" applyNumberFormat="1" applyFont="1" applyBorder="1" applyAlignment="1">
      <alignment/>
    </xf>
    <xf numFmtId="172" fontId="4" fillId="0" borderId="0" xfId="42" applyNumberFormat="1" applyFont="1" applyBorder="1" applyAlignment="1">
      <alignment/>
    </xf>
    <xf numFmtId="172" fontId="4" fillId="0" borderId="35" xfId="42" applyNumberFormat="1" applyFont="1" applyBorder="1" applyAlignment="1">
      <alignment/>
    </xf>
    <xf numFmtId="49" fontId="4" fillId="33" borderId="35" xfId="0" applyNumberFormat="1" applyFont="1" applyFill="1" applyBorder="1" applyAlignment="1">
      <alignment/>
    </xf>
    <xf numFmtId="49" fontId="4" fillId="33" borderId="36" xfId="0" applyNumberFormat="1" applyFont="1" applyFill="1" applyBorder="1" applyAlignment="1">
      <alignment/>
    </xf>
    <xf numFmtId="49" fontId="4" fillId="33" borderId="37" xfId="0" applyNumberFormat="1" applyFont="1" applyFill="1" applyBorder="1" applyAlignment="1">
      <alignment/>
    </xf>
    <xf numFmtId="172" fontId="4" fillId="0" borderId="29" xfId="42" applyNumberFormat="1" applyFont="1" applyBorder="1" applyAlignment="1">
      <alignment/>
    </xf>
    <xf numFmtId="2" fontId="4" fillId="0" borderId="29" xfId="0" applyNumberFormat="1" applyFont="1" applyBorder="1" applyAlignment="1">
      <alignment/>
    </xf>
    <xf numFmtId="172" fontId="3" fillId="0" borderId="29" xfId="42" applyNumberFormat="1" applyFont="1" applyBorder="1" applyAlignment="1">
      <alignment/>
    </xf>
    <xf numFmtId="49" fontId="3" fillId="33" borderId="27" xfId="0" applyNumberFormat="1" applyFont="1" applyFill="1" applyBorder="1" applyAlignment="1">
      <alignment horizontal="center"/>
    </xf>
    <xf numFmtId="49" fontId="3" fillId="33" borderId="35" xfId="0" applyNumberFormat="1" applyFont="1" applyFill="1" applyBorder="1" applyAlignment="1">
      <alignment horizontal="center"/>
    </xf>
    <xf numFmtId="49" fontId="4" fillId="0" borderId="14" xfId="0" applyNumberFormat="1" applyFont="1" applyBorder="1" applyAlignment="1">
      <alignment horizontal="right"/>
    </xf>
    <xf numFmtId="3" fontId="4" fillId="0" borderId="14" xfId="0" applyNumberFormat="1" applyFont="1" applyBorder="1" applyAlignment="1">
      <alignment horizontal="right"/>
    </xf>
    <xf numFmtId="0" fontId="2" fillId="0" borderId="38" xfId="0" applyFont="1" applyBorder="1" applyAlignment="1">
      <alignment/>
    </xf>
    <xf numFmtId="0" fontId="2" fillId="0" borderId="39" xfId="0" applyFont="1" applyBorder="1" applyAlignment="1">
      <alignment/>
    </xf>
    <xf numFmtId="0" fontId="0" fillId="0" borderId="13" xfId="0" applyBorder="1" applyAlignment="1">
      <alignment/>
    </xf>
    <xf numFmtId="0" fontId="2" fillId="0" borderId="40" xfId="0" applyFont="1" applyBorder="1" applyAlignment="1">
      <alignment/>
    </xf>
    <xf numFmtId="172" fontId="3" fillId="0" borderId="13" xfId="42" applyNumberFormat="1" applyFont="1" applyBorder="1" applyAlignment="1">
      <alignment horizontal="center" wrapText="1"/>
    </xf>
    <xf numFmtId="172" fontId="3" fillId="33" borderId="16" xfId="42" applyNumberFormat="1" applyFont="1" applyFill="1" applyBorder="1" applyAlignment="1">
      <alignment horizontal="center"/>
    </xf>
    <xf numFmtId="172" fontId="3" fillId="0" borderId="15" xfId="42" applyNumberFormat="1" applyFont="1" applyBorder="1" applyAlignment="1">
      <alignment horizontal="center"/>
    </xf>
    <xf numFmtId="172" fontId="3" fillId="33" borderId="13" xfId="42" applyNumberFormat="1" applyFont="1" applyFill="1" applyBorder="1" applyAlignment="1">
      <alignment horizontal="center" wrapText="1"/>
    </xf>
    <xf numFmtId="172" fontId="3" fillId="33" borderId="15" xfId="42" applyNumberFormat="1" applyFont="1" applyFill="1" applyBorder="1" applyAlignment="1">
      <alignment horizontal="center"/>
    </xf>
    <xf numFmtId="172" fontId="3" fillId="33" borderId="16" xfId="42" applyNumberFormat="1" applyFont="1" applyFill="1" applyBorder="1" applyAlignment="1" quotePrefix="1">
      <alignment horizontal="center"/>
    </xf>
    <xf numFmtId="2" fontId="3" fillId="33" borderId="16" xfId="42" applyNumberFormat="1" applyFont="1" applyFill="1" applyBorder="1" applyAlignment="1">
      <alignment horizontal="center"/>
    </xf>
    <xf numFmtId="2" fontId="3" fillId="33" borderId="15" xfId="42" applyNumberFormat="1" applyFont="1" applyFill="1" applyBorder="1" applyAlignment="1">
      <alignment horizontal="center"/>
    </xf>
    <xf numFmtId="0" fontId="2" fillId="0" borderId="41" xfId="0" applyFont="1" applyBorder="1" applyAlignment="1">
      <alignment/>
    </xf>
    <xf numFmtId="0" fontId="2" fillId="0" borderId="42" xfId="0" applyFont="1" applyBorder="1" applyAlignment="1">
      <alignment/>
    </xf>
    <xf numFmtId="172" fontId="2" fillId="0" borderId="38" xfId="42" applyNumberFormat="1" applyFont="1" applyBorder="1" applyAlignment="1">
      <alignment/>
    </xf>
    <xf numFmtId="172" fontId="3" fillId="0" borderId="14" xfId="42" applyNumberFormat="1" applyFont="1" applyBorder="1" applyAlignment="1">
      <alignment horizontal="center"/>
    </xf>
    <xf numFmtId="2" fontId="4" fillId="0" borderId="14" xfId="0" applyNumberFormat="1" applyFont="1" applyBorder="1" applyAlignment="1">
      <alignment horizontal="center"/>
    </xf>
    <xf numFmtId="49" fontId="4" fillId="0" borderId="14" xfId="0" applyNumberFormat="1" applyFont="1" applyBorder="1" applyAlignment="1">
      <alignment horizontal="center"/>
    </xf>
    <xf numFmtId="172" fontId="4" fillId="0" borderId="14" xfId="42" applyNumberFormat="1" applyFont="1" applyBorder="1" applyAlignment="1">
      <alignment horizontal="center"/>
    </xf>
    <xf numFmtId="0" fontId="2" fillId="33" borderId="43" xfId="0" applyFont="1" applyFill="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xf>
    <xf numFmtId="0" fontId="0" fillId="0" borderId="38" xfId="0" applyBorder="1" applyAlignment="1">
      <alignment/>
    </xf>
    <xf numFmtId="4" fontId="0" fillId="0" borderId="14" xfId="0" applyNumberFormat="1" applyBorder="1" applyAlignment="1">
      <alignment/>
    </xf>
    <xf numFmtId="4" fontId="0" fillId="0" borderId="25" xfId="0" applyNumberFormat="1" applyBorder="1" applyAlignment="1">
      <alignment/>
    </xf>
    <xf numFmtId="4" fontId="0" fillId="0" borderId="15" xfId="0" applyNumberFormat="1" applyBorder="1" applyAlignment="1">
      <alignment/>
    </xf>
    <xf numFmtId="4" fontId="0" fillId="0" borderId="23" xfId="0" applyNumberFormat="1" applyBorder="1" applyAlignment="1">
      <alignment/>
    </xf>
    <xf numFmtId="4" fontId="2" fillId="0" borderId="14" xfId="0" applyNumberFormat="1" applyFont="1" applyBorder="1" applyAlignment="1">
      <alignment/>
    </xf>
    <xf numFmtId="4" fontId="2" fillId="0" borderId="25" xfId="0" applyNumberFormat="1" applyFont="1" applyBorder="1" applyAlignment="1">
      <alignment/>
    </xf>
    <xf numFmtId="4" fontId="2" fillId="0" borderId="38" xfId="0" applyNumberFormat="1" applyFont="1" applyBorder="1" applyAlignment="1">
      <alignment/>
    </xf>
    <xf numFmtId="4" fontId="2" fillId="0" borderId="39" xfId="0" applyNumberFormat="1" applyFont="1" applyBorder="1" applyAlignment="1">
      <alignment/>
    </xf>
    <xf numFmtId="4" fontId="2" fillId="0" borderId="46" xfId="0" applyNumberFormat="1" applyFont="1" applyBorder="1" applyAlignment="1">
      <alignment/>
    </xf>
    <xf numFmtId="3" fontId="0" fillId="0" borderId="34" xfId="0" applyNumberFormat="1" applyBorder="1" applyAlignment="1">
      <alignment/>
    </xf>
    <xf numFmtId="3" fontId="0" fillId="0" borderId="15" xfId="0" applyNumberFormat="1" applyBorder="1" applyAlignment="1">
      <alignment/>
    </xf>
    <xf numFmtId="3" fontId="0" fillId="0" borderId="26" xfId="0" applyNumberFormat="1" applyBorder="1" applyAlignment="1">
      <alignment/>
    </xf>
    <xf numFmtId="3" fontId="0" fillId="0" borderId="14" xfId="0" applyNumberFormat="1" applyBorder="1" applyAlignment="1">
      <alignment/>
    </xf>
    <xf numFmtId="3" fontId="2" fillId="0" borderId="14" xfId="0" applyNumberFormat="1" applyFont="1" applyBorder="1" applyAlignment="1">
      <alignment/>
    </xf>
    <xf numFmtId="3" fontId="2" fillId="0" borderId="38" xfId="0" applyNumberFormat="1" applyFont="1" applyBorder="1" applyAlignment="1">
      <alignment/>
    </xf>
    <xf numFmtId="3" fontId="2" fillId="0" borderId="46" xfId="0" applyNumberFormat="1" applyFont="1" applyBorder="1" applyAlignment="1">
      <alignment/>
    </xf>
    <xf numFmtId="3" fontId="0" fillId="0" borderId="2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49" fontId="3" fillId="35" borderId="0" xfId="0" applyNumberFormat="1" applyFont="1" applyFill="1" applyBorder="1" applyAlignment="1">
      <alignment/>
    </xf>
    <xf numFmtId="49" fontId="3" fillId="33" borderId="0" xfId="0" applyNumberFormat="1" applyFont="1" applyFill="1" applyBorder="1" applyAlignment="1">
      <alignment horizontal="center" vertical="center"/>
    </xf>
    <xf numFmtId="2" fontId="4" fillId="0" borderId="0" xfId="0" applyNumberFormat="1" applyFont="1" applyBorder="1" applyAlignment="1">
      <alignment/>
    </xf>
    <xf numFmtId="2" fontId="3" fillId="0" borderId="0" xfId="0" applyNumberFormat="1" applyFont="1" applyBorder="1" applyAlignment="1">
      <alignment/>
    </xf>
    <xf numFmtId="49" fontId="4" fillId="0" borderId="0" xfId="0" applyNumberFormat="1" applyFont="1" applyBorder="1" applyAlignment="1">
      <alignment/>
    </xf>
    <xf numFmtId="172" fontId="4" fillId="0" borderId="0" xfId="42" applyNumberFormat="1" applyFont="1" applyBorder="1" applyAlignment="1">
      <alignment/>
    </xf>
    <xf numFmtId="2" fontId="4" fillId="0" borderId="0" xfId="0" applyNumberFormat="1" applyFont="1" applyBorder="1" applyAlignment="1">
      <alignment/>
    </xf>
    <xf numFmtId="172" fontId="3" fillId="0" borderId="0" xfId="42"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49" fontId="4" fillId="0" borderId="0" xfId="0" applyNumberFormat="1" applyFont="1" applyFill="1" applyAlignment="1">
      <alignment/>
    </xf>
    <xf numFmtId="49" fontId="3" fillId="0" borderId="14" xfId="0" applyNumberFormat="1" applyFont="1" applyBorder="1" applyAlignment="1">
      <alignment horizontal="center" wrapText="1"/>
    </xf>
    <xf numFmtId="0" fontId="2" fillId="33" borderId="15" xfId="0" applyFont="1" applyFill="1" applyBorder="1" applyAlignment="1">
      <alignment horizontal="center" wrapText="1"/>
    </xf>
    <xf numFmtId="172" fontId="3" fillId="0" borderId="14" xfId="42" applyNumberFormat="1" applyFont="1" applyBorder="1" applyAlignment="1">
      <alignment horizontal="center"/>
    </xf>
    <xf numFmtId="49" fontId="3" fillId="33" borderId="47"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30" xfId="0" applyNumberFormat="1" applyFont="1" applyFill="1" applyBorder="1" applyAlignment="1">
      <alignment horizontal="center"/>
    </xf>
    <xf numFmtId="49" fontId="3" fillId="33" borderId="27"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35" xfId="0" applyNumberFormat="1" applyFont="1" applyFill="1" applyBorder="1" applyAlignment="1">
      <alignment horizontal="center"/>
    </xf>
    <xf numFmtId="49" fontId="3" fillId="33" borderId="28" xfId="0" applyNumberFormat="1" applyFont="1" applyFill="1" applyBorder="1" applyAlignment="1">
      <alignment horizontal="center"/>
    </xf>
    <xf numFmtId="49" fontId="3" fillId="33" borderId="10" xfId="0" applyNumberFormat="1" applyFont="1" applyFill="1" applyBorder="1" applyAlignment="1">
      <alignment horizontal="center"/>
    </xf>
    <xf numFmtId="49" fontId="3" fillId="33" borderId="34" xfId="0" applyNumberFormat="1" applyFont="1" applyFill="1" applyBorder="1" applyAlignment="1">
      <alignment horizontal="center"/>
    </xf>
    <xf numFmtId="172" fontId="3" fillId="0" borderId="11" xfId="42" applyNumberFormat="1" applyFont="1" applyBorder="1" applyAlignment="1">
      <alignment horizontal="center"/>
    </xf>
    <xf numFmtId="172" fontId="3" fillId="0" borderId="26" xfId="42" applyNumberFormat="1" applyFont="1" applyBorder="1" applyAlignment="1">
      <alignment horizontal="center"/>
    </xf>
    <xf numFmtId="172" fontId="3" fillId="0" borderId="29" xfId="42" applyNumberFormat="1" applyFont="1" applyBorder="1" applyAlignment="1">
      <alignment horizontal="center"/>
    </xf>
    <xf numFmtId="2" fontId="3" fillId="0" borderId="13" xfId="42" applyNumberFormat="1" applyFont="1" applyBorder="1" applyAlignment="1">
      <alignment horizontal="center" wrapText="1"/>
    </xf>
    <xf numFmtId="2" fontId="3" fillId="0" borderId="16" xfId="42" applyNumberFormat="1" applyFont="1" applyBorder="1" applyAlignment="1">
      <alignment horizontal="center" wrapText="1"/>
    </xf>
    <xf numFmtId="2" fontId="3" fillId="0" borderId="29" xfId="42" applyNumberFormat="1" applyFont="1" applyBorder="1" applyAlignment="1">
      <alignment horizontal="center"/>
    </xf>
    <xf numFmtId="2" fontId="3" fillId="0" borderId="26" xfId="42" applyNumberFormat="1" applyFont="1" applyBorder="1" applyAlignment="1">
      <alignment horizontal="center"/>
    </xf>
    <xf numFmtId="49" fontId="3" fillId="36" borderId="29" xfId="0" applyNumberFormat="1" applyFont="1" applyFill="1" applyBorder="1" applyAlignment="1">
      <alignment horizontal="center"/>
    </xf>
    <xf numFmtId="49" fontId="3" fillId="36" borderId="11" xfId="0" applyNumberFormat="1" applyFont="1" applyFill="1" applyBorder="1" applyAlignment="1">
      <alignment horizontal="center"/>
    </xf>
    <xf numFmtId="49" fontId="3" fillId="36" borderId="26" xfId="0" applyNumberFormat="1" applyFont="1" applyFill="1" applyBorder="1" applyAlignment="1">
      <alignment horizontal="center"/>
    </xf>
    <xf numFmtId="49" fontId="3" fillId="37" borderId="29"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26" xfId="0" applyNumberFormat="1" applyFont="1" applyFill="1" applyBorder="1" applyAlignment="1">
      <alignment horizontal="center"/>
    </xf>
    <xf numFmtId="49" fontId="3" fillId="34" borderId="13" xfId="0" applyNumberFormat="1" applyFont="1" applyFill="1" applyBorder="1" applyAlignment="1">
      <alignment horizontal="center" vertical="center"/>
    </xf>
    <xf numFmtId="49" fontId="3" fillId="34" borderId="15" xfId="0" applyNumberFormat="1" applyFont="1" applyFill="1" applyBorder="1" applyAlignment="1">
      <alignment horizontal="center" vertical="center"/>
    </xf>
    <xf numFmtId="49" fontId="3" fillId="0" borderId="29" xfId="0" applyNumberFormat="1" applyFont="1" applyFill="1" applyBorder="1" applyAlignment="1">
      <alignment horizontal="left"/>
    </xf>
    <xf numFmtId="49" fontId="3" fillId="0" borderId="11" xfId="0" applyNumberFormat="1" applyFont="1" applyFill="1" applyBorder="1" applyAlignment="1">
      <alignment horizontal="left"/>
    </xf>
    <xf numFmtId="49" fontId="3" fillId="0" borderId="26" xfId="0" applyNumberFormat="1" applyFont="1" applyFill="1" applyBorder="1" applyAlignment="1">
      <alignment horizontal="left"/>
    </xf>
    <xf numFmtId="49" fontId="3" fillId="0" borderId="28"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34" xfId="0" applyNumberFormat="1" applyFont="1" applyFill="1" applyBorder="1" applyAlignment="1">
      <alignment horizontal="left"/>
    </xf>
    <xf numFmtId="49" fontId="3" fillId="33" borderId="0" xfId="0" applyNumberFormat="1" applyFont="1" applyFill="1" applyAlignment="1">
      <alignment horizontal="center"/>
    </xf>
    <xf numFmtId="49" fontId="3" fillId="0" borderId="0" xfId="0" applyNumberFormat="1" applyFont="1" applyAlignment="1">
      <alignment horizontal="left"/>
    </xf>
    <xf numFmtId="0" fontId="7" fillId="0" borderId="0" xfId="0" applyFont="1" applyAlignment="1">
      <alignment horizontal="left" wrapText="1"/>
    </xf>
    <xf numFmtId="0" fontId="7" fillId="0" borderId="0" xfId="0" applyFont="1" applyAlignment="1">
      <alignment horizontal="left"/>
    </xf>
    <xf numFmtId="49" fontId="3" fillId="0" borderId="14" xfId="0" applyNumberFormat="1" applyFont="1" applyBorder="1" applyAlignment="1">
      <alignment horizontal="center"/>
    </xf>
    <xf numFmtId="49" fontId="3" fillId="0" borderId="13" xfId="0" applyNumberFormat="1" applyFont="1" applyBorder="1" applyAlignment="1">
      <alignment horizontal="left" vertical="top"/>
    </xf>
    <xf numFmtId="49" fontId="4" fillId="0" borderId="15" xfId="0" applyNumberFormat="1" applyFont="1" applyBorder="1" applyAlignment="1">
      <alignment horizontal="left" vertical="top"/>
    </xf>
    <xf numFmtId="0" fontId="0" fillId="0" borderId="14" xfId="0" applyBorder="1" applyAlignment="1">
      <alignment/>
    </xf>
    <xf numFmtId="0" fontId="2" fillId="0" borderId="0" xfId="0" applyFont="1" applyAlignment="1">
      <alignment horizontal="left"/>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3" borderId="0" xfId="0" applyFont="1" applyFill="1" applyAlignment="1">
      <alignment/>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left"/>
    </xf>
    <xf numFmtId="0" fontId="0" fillId="0" borderId="14" xfId="0" applyBorder="1" applyAlignment="1">
      <alignment horizontal="left"/>
    </xf>
    <xf numFmtId="0" fontId="0" fillId="0" borderId="24" xfId="0" applyFill="1" applyBorder="1" applyAlignment="1">
      <alignment horizontal="left"/>
    </xf>
    <xf numFmtId="0" fontId="0" fillId="0" borderId="14" xfId="0" applyFill="1" applyBorder="1" applyAlignment="1">
      <alignment horizontal="left"/>
    </xf>
    <xf numFmtId="0" fontId="2" fillId="0" borderId="24" xfId="0" applyFont="1" applyBorder="1" applyAlignment="1">
      <alignment horizontal="left"/>
    </xf>
    <xf numFmtId="0" fontId="2" fillId="0" borderId="14" xfId="0" applyFont="1" applyBorder="1" applyAlignment="1">
      <alignment horizontal="left"/>
    </xf>
    <xf numFmtId="0" fontId="2" fillId="0" borderId="51" xfId="0" applyFont="1" applyBorder="1" applyAlignment="1">
      <alignment horizontal="left"/>
    </xf>
    <xf numFmtId="0" fontId="2" fillId="0" borderId="38" xfId="0" applyFont="1" applyBorder="1" applyAlignment="1">
      <alignment horizontal="left"/>
    </xf>
    <xf numFmtId="0" fontId="0" fillId="0" borderId="52" xfId="0" applyBorder="1" applyAlignment="1">
      <alignment horizontal="left"/>
    </xf>
    <xf numFmtId="0" fontId="0" fillId="0" borderId="26" xfId="0" applyBorder="1" applyAlignment="1">
      <alignment horizontal="left"/>
    </xf>
    <xf numFmtId="0" fontId="2" fillId="0" borderId="0" xfId="0" applyFont="1" applyAlignment="1">
      <alignment/>
    </xf>
    <xf numFmtId="0" fontId="2" fillId="33" borderId="24" xfId="0" applyFont="1" applyFill="1" applyBorder="1" applyAlignment="1">
      <alignment horizontal="left"/>
    </xf>
    <xf numFmtId="0" fontId="2" fillId="33" borderId="14"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50"/>
  <sheetViews>
    <sheetView zoomScalePageLayoutView="0" workbookViewId="0" topLeftCell="A29">
      <selection activeCell="G52" sqref="G52"/>
    </sheetView>
  </sheetViews>
  <sheetFormatPr defaultColWidth="9.140625" defaultRowHeight="15"/>
  <cols>
    <col min="1" max="1" width="9.140625" style="1" customWidth="1"/>
    <col min="2" max="2" width="45.7109375" style="1" customWidth="1"/>
    <col min="3" max="4" width="0" style="1" hidden="1" customWidth="1"/>
    <col min="5" max="5" width="19.00390625" style="13" customWidth="1"/>
    <col min="6" max="6" width="18.00390625" style="13" customWidth="1"/>
    <col min="7" max="7" width="18.8515625" style="13" customWidth="1"/>
    <col min="8" max="8" width="18.140625" style="13" customWidth="1"/>
    <col min="9" max="16384" width="9.140625" style="1" customWidth="1"/>
  </cols>
  <sheetData>
    <row r="1" spans="2:8" ht="15.75">
      <c r="B1" s="193" t="s">
        <v>39</v>
      </c>
      <c r="C1" s="194"/>
      <c r="D1" s="194"/>
      <c r="E1" s="194"/>
      <c r="F1" s="194"/>
      <c r="G1" s="194"/>
      <c r="H1" s="195"/>
    </row>
    <row r="2" spans="2:8" ht="15.75">
      <c r="B2" s="196" t="s">
        <v>0</v>
      </c>
      <c r="C2" s="197"/>
      <c r="D2" s="197"/>
      <c r="E2" s="197"/>
      <c r="F2" s="197"/>
      <c r="G2" s="197"/>
      <c r="H2" s="198"/>
    </row>
    <row r="3" spans="2:8" ht="15.75">
      <c r="B3" s="196" t="s">
        <v>280</v>
      </c>
      <c r="C3" s="197"/>
      <c r="D3" s="197"/>
      <c r="E3" s="197"/>
      <c r="F3" s="197"/>
      <c r="G3" s="197"/>
      <c r="H3" s="198"/>
    </row>
    <row r="4" spans="2:8" ht="15.75">
      <c r="B4" s="199"/>
      <c r="C4" s="200"/>
      <c r="D4" s="200"/>
      <c r="E4" s="200"/>
      <c r="F4" s="200"/>
      <c r="G4" s="200"/>
      <c r="H4" s="201"/>
    </row>
    <row r="5" spans="2:8" ht="15.75">
      <c r="B5" s="66"/>
      <c r="C5" s="8"/>
      <c r="D5" s="8"/>
      <c r="E5" s="192" t="s">
        <v>34</v>
      </c>
      <c r="F5" s="192"/>
      <c r="G5" s="192" t="s">
        <v>45</v>
      </c>
      <c r="H5" s="192"/>
    </row>
    <row r="6" spans="2:8" ht="15.75">
      <c r="B6" s="67" t="s">
        <v>1</v>
      </c>
      <c r="C6" s="3"/>
      <c r="D6" s="3"/>
      <c r="E6" s="141" t="s">
        <v>261</v>
      </c>
      <c r="F6" s="144" t="s">
        <v>259</v>
      </c>
      <c r="G6" s="144" t="s">
        <v>261</v>
      </c>
      <c r="H6" s="144" t="s">
        <v>259</v>
      </c>
    </row>
    <row r="7" spans="2:8" ht="15.75">
      <c r="B7" s="67"/>
      <c r="C7" s="3"/>
      <c r="D7" s="3"/>
      <c r="E7" s="142" t="s">
        <v>36</v>
      </c>
      <c r="F7" s="142" t="s">
        <v>36</v>
      </c>
      <c r="G7" s="142" t="s">
        <v>36</v>
      </c>
      <c r="H7" s="142" t="s">
        <v>36</v>
      </c>
    </row>
    <row r="8" spans="2:8" ht="15.75">
      <c r="B8" s="65"/>
      <c r="C8" s="3"/>
      <c r="D8" s="3"/>
      <c r="E8" s="142" t="s">
        <v>282</v>
      </c>
      <c r="F8" s="142" t="s">
        <v>235</v>
      </c>
      <c r="G8" s="142" t="str">
        <f>+E8</f>
        <v>01.04.2015</v>
      </c>
      <c r="H8" s="146" t="str">
        <f>+F8</f>
        <v>01.04.2014</v>
      </c>
    </row>
    <row r="9" spans="2:8" ht="15.75">
      <c r="B9" s="65"/>
      <c r="C9" s="3"/>
      <c r="D9" s="3"/>
      <c r="E9" s="142" t="s">
        <v>37</v>
      </c>
      <c r="F9" s="142" t="s">
        <v>37</v>
      </c>
      <c r="G9" s="142" t="s">
        <v>37</v>
      </c>
      <c r="H9" s="142" t="s">
        <v>37</v>
      </c>
    </row>
    <row r="10" spans="2:8" ht="15.75">
      <c r="B10" s="65"/>
      <c r="C10" s="3"/>
      <c r="D10" s="3"/>
      <c r="E10" s="89" t="s">
        <v>283</v>
      </c>
      <c r="F10" s="89" t="s">
        <v>281</v>
      </c>
      <c r="G10" s="89" t="s">
        <v>283</v>
      </c>
      <c r="H10" s="89" t="s">
        <v>281</v>
      </c>
    </row>
    <row r="11" spans="2:8" ht="15.75">
      <c r="B11" s="68"/>
      <c r="C11" s="5"/>
      <c r="D11" s="5"/>
      <c r="E11" s="143" t="s">
        <v>312</v>
      </c>
      <c r="F11" s="145" t="s">
        <v>184</v>
      </c>
      <c r="G11" s="145" t="s">
        <v>185</v>
      </c>
      <c r="H11" s="145" t="s">
        <v>313</v>
      </c>
    </row>
    <row r="12" spans="2:8" ht="15.75">
      <c r="B12" s="34" t="s">
        <v>2</v>
      </c>
      <c r="C12" s="3"/>
      <c r="D12" s="3"/>
      <c r="E12" s="36">
        <v>390202</v>
      </c>
      <c r="F12" s="36">
        <v>334360</v>
      </c>
      <c r="G12" s="36">
        <v>61372754</v>
      </c>
      <c r="H12" s="36">
        <v>60070429</v>
      </c>
    </row>
    <row r="13" spans="2:8" ht="15.75">
      <c r="B13" s="34" t="s">
        <v>3</v>
      </c>
      <c r="C13" s="5"/>
      <c r="D13" s="5"/>
      <c r="E13" s="36">
        <v>100738</v>
      </c>
      <c r="F13" s="36">
        <v>95295</v>
      </c>
      <c r="G13" s="36">
        <v>48082487</v>
      </c>
      <c r="H13" s="36">
        <v>45801568</v>
      </c>
    </row>
    <row r="14" spans="2:8" s="14" customFormat="1" ht="15.75">
      <c r="B14" s="33" t="s">
        <v>4</v>
      </c>
      <c r="C14" s="2"/>
      <c r="D14" s="2"/>
      <c r="E14" s="37">
        <f>+E12-E13</f>
        <v>289464</v>
      </c>
      <c r="F14" s="37">
        <f>+F12-F13</f>
        <v>239065</v>
      </c>
      <c r="G14" s="37">
        <f>+G12-G13</f>
        <v>13290267</v>
      </c>
      <c r="H14" s="37">
        <f>+H12-H13</f>
        <v>14268861</v>
      </c>
    </row>
    <row r="15" spans="2:8" ht="15.75">
      <c r="B15" s="34" t="s">
        <v>5</v>
      </c>
      <c r="C15" s="3"/>
      <c r="D15" s="3"/>
      <c r="E15" s="36">
        <v>20587</v>
      </c>
      <c r="F15" s="36">
        <v>31169</v>
      </c>
      <c r="G15" s="36">
        <v>109326</v>
      </c>
      <c r="H15" s="36">
        <v>118004</v>
      </c>
    </row>
    <row r="16" spans="2:8" ht="15.75">
      <c r="B16" s="34" t="s">
        <v>6</v>
      </c>
      <c r="C16" s="5"/>
      <c r="D16" s="5"/>
      <c r="E16" s="36">
        <v>0</v>
      </c>
      <c r="F16" s="36">
        <v>0</v>
      </c>
      <c r="G16" s="63">
        <v>0</v>
      </c>
      <c r="H16" s="36"/>
    </row>
    <row r="17" spans="2:8" s="14" customFormat="1" ht="15.75">
      <c r="B17" s="33" t="s">
        <v>7</v>
      </c>
      <c r="C17" s="2"/>
      <c r="D17" s="2"/>
      <c r="E17" s="37">
        <f>+E15-E16</f>
        <v>20587</v>
      </c>
      <c r="F17" s="37">
        <f>+F15-F16</f>
        <v>31169</v>
      </c>
      <c r="G17" s="37">
        <f>+G15-G16</f>
        <v>109326</v>
      </c>
      <c r="H17" s="37">
        <f>+H15-H16</f>
        <v>118004</v>
      </c>
    </row>
    <row r="18" spans="2:8" ht="15.75">
      <c r="B18" s="34" t="s">
        <v>8</v>
      </c>
      <c r="C18" s="3"/>
      <c r="D18" s="3"/>
      <c r="E18" s="36">
        <v>2674</v>
      </c>
      <c r="F18" s="36">
        <v>0</v>
      </c>
      <c r="G18" s="36">
        <v>781003</v>
      </c>
      <c r="H18" s="36">
        <v>-1635972</v>
      </c>
    </row>
    <row r="19" spans="2:8" ht="15.75">
      <c r="B19" s="34" t="s">
        <v>9</v>
      </c>
      <c r="C19" s="3"/>
      <c r="D19" s="3"/>
      <c r="E19" s="36">
        <v>0</v>
      </c>
      <c r="F19" s="36">
        <v>0</v>
      </c>
      <c r="G19" s="36">
        <v>0</v>
      </c>
      <c r="H19" s="36">
        <v>0</v>
      </c>
    </row>
    <row r="20" spans="2:8" ht="15.75">
      <c r="B20" s="34" t="s">
        <v>10</v>
      </c>
      <c r="C20" s="3"/>
      <c r="D20" s="3"/>
      <c r="E20" s="36">
        <v>0</v>
      </c>
      <c r="F20" s="36">
        <v>0</v>
      </c>
      <c r="G20" s="36">
        <v>0</v>
      </c>
      <c r="H20" s="36">
        <v>0</v>
      </c>
    </row>
    <row r="21" spans="2:8" ht="15.75">
      <c r="B21" s="34" t="s">
        <v>64</v>
      </c>
      <c r="C21" s="3"/>
      <c r="D21" s="3"/>
      <c r="E21" s="36">
        <v>0</v>
      </c>
      <c r="F21" s="36">
        <v>0</v>
      </c>
      <c r="G21" s="36">
        <v>0</v>
      </c>
      <c r="H21" s="36">
        <v>0</v>
      </c>
    </row>
    <row r="22" spans="2:8" ht="15.75">
      <c r="B22" s="34" t="s">
        <v>9</v>
      </c>
      <c r="C22" s="3"/>
      <c r="D22" s="3"/>
      <c r="E22" s="36">
        <v>0</v>
      </c>
      <c r="F22" s="36">
        <v>0</v>
      </c>
      <c r="G22" s="36">
        <v>0</v>
      </c>
      <c r="H22" s="36">
        <v>0</v>
      </c>
    </row>
    <row r="23" spans="2:8" ht="15.75">
      <c r="B23" s="34" t="s">
        <v>11</v>
      </c>
      <c r="C23" s="3"/>
      <c r="D23" s="3"/>
      <c r="E23" s="36">
        <v>0</v>
      </c>
      <c r="F23" s="36">
        <v>0</v>
      </c>
      <c r="G23" s="36">
        <v>0</v>
      </c>
      <c r="H23" s="36">
        <v>0</v>
      </c>
    </row>
    <row r="24" spans="2:8" ht="15.75">
      <c r="B24" s="34" t="s">
        <v>255</v>
      </c>
      <c r="C24" s="5"/>
      <c r="D24" s="5"/>
      <c r="E24" s="36">
        <v>216</v>
      </c>
      <c r="F24" s="36">
        <v>144</v>
      </c>
      <c r="G24" s="36">
        <v>4458052</v>
      </c>
      <c r="H24" s="36">
        <v>4294414</v>
      </c>
    </row>
    <row r="25" spans="2:8" s="14" customFormat="1" ht="15.75">
      <c r="B25" s="33" t="s">
        <v>12</v>
      </c>
      <c r="C25" s="2"/>
      <c r="D25" s="2"/>
      <c r="E25" s="37">
        <f>+E14+E17+E18+E19+E20+E21+E22+E23+E24</f>
        <v>312941</v>
      </c>
      <c r="F25" s="37">
        <f>+F14+F17+F18+F19+F20+F21+F22+F23+F24</f>
        <v>270378</v>
      </c>
      <c r="G25" s="37">
        <f>+G14+G17+G18+G19+G20+G21+G22+G23+G24</f>
        <v>18638648</v>
      </c>
      <c r="H25" s="37">
        <f>+H14+H17+H18+H19+H20+H21+H22+H23+H24</f>
        <v>17045307</v>
      </c>
    </row>
    <row r="26" spans="2:8" ht="15.75">
      <c r="B26" s="34" t="s">
        <v>13</v>
      </c>
      <c r="C26" s="3"/>
      <c r="D26" s="3"/>
      <c r="E26" s="36">
        <f>SUM(E27:E29)</f>
        <v>-1609</v>
      </c>
      <c r="F26" s="36">
        <f>SUM(F27:F29)</f>
        <v>50489</v>
      </c>
      <c r="G26" s="36">
        <f>SUM(G27:G29)</f>
        <v>6635667</v>
      </c>
      <c r="H26" s="36">
        <f>SUM(H27:H29)</f>
        <v>2992742</v>
      </c>
    </row>
    <row r="27" spans="2:8" ht="15.75">
      <c r="B27" s="34" t="s">
        <v>14</v>
      </c>
      <c r="C27" s="3"/>
      <c r="D27" s="3"/>
      <c r="E27" s="36"/>
      <c r="F27" s="36"/>
      <c r="G27" s="36">
        <v>0</v>
      </c>
      <c r="H27" s="36">
        <v>0</v>
      </c>
    </row>
    <row r="28" spans="2:8" ht="15.75">
      <c r="B28" s="34" t="s">
        <v>15</v>
      </c>
      <c r="C28" s="3"/>
      <c r="D28" s="3"/>
      <c r="E28" s="36">
        <v>0</v>
      </c>
      <c r="F28" s="36"/>
      <c r="G28" s="36">
        <v>0</v>
      </c>
      <c r="H28" s="36">
        <v>0</v>
      </c>
    </row>
    <row r="29" spans="2:8" ht="15.75">
      <c r="B29" s="34" t="s">
        <v>16</v>
      </c>
      <c r="C29" s="5"/>
      <c r="D29" s="5"/>
      <c r="E29" s="36">
        <v>-1609</v>
      </c>
      <c r="F29" s="36">
        <v>50489</v>
      </c>
      <c r="G29" s="36">
        <v>6635667</v>
      </c>
      <c r="H29" s="36">
        <v>2992742</v>
      </c>
    </row>
    <row r="30" spans="2:8" s="14" customFormat="1" ht="15.75">
      <c r="B30" s="33" t="s">
        <v>17</v>
      </c>
      <c r="C30" s="2"/>
      <c r="D30" s="2"/>
      <c r="E30" s="37">
        <f>+E25-E26</f>
        <v>314550</v>
      </c>
      <c r="F30" s="37">
        <f>+F25-F26</f>
        <v>219889</v>
      </c>
      <c r="G30" s="37">
        <f>+G25-G26</f>
        <v>12002981</v>
      </c>
      <c r="H30" s="37">
        <f>+H25-H26</f>
        <v>14052565</v>
      </c>
    </row>
    <row r="31" spans="2:8" ht="15.75">
      <c r="B31" s="34" t="s">
        <v>18</v>
      </c>
      <c r="C31" s="3"/>
      <c r="D31" s="3"/>
      <c r="E31" s="36">
        <f>11213+1797</f>
        <v>13010</v>
      </c>
      <c r="F31" s="36">
        <v>13224</v>
      </c>
      <c r="G31" s="36">
        <v>8973159</v>
      </c>
      <c r="H31" s="36">
        <v>5942615</v>
      </c>
    </row>
    <row r="32" spans="2:8" ht="15.75">
      <c r="B32" s="34" t="s">
        <v>19</v>
      </c>
      <c r="C32" s="3"/>
      <c r="D32" s="3"/>
      <c r="E32" s="36">
        <v>4149</v>
      </c>
      <c r="F32" s="36">
        <v>4189</v>
      </c>
      <c r="G32" s="36">
        <v>2291624</v>
      </c>
      <c r="H32" s="36">
        <v>2007711</v>
      </c>
    </row>
    <row r="33" spans="2:8" ht="15.75">
      <c r="B33" s="34" t="s">
        <v>20</v>
      </c>
      <c r="C33" s="5"/>
      <c r="D33" s="5"/>
      <c r="E33" s="36">
        <f>10605+2039</f>
        <v>12644</v>
      </c>
      <c r="F33" s="36">
        <v>15395</v>
      </c>
      <c r="G33" s="36">
        <f>500767+1309983</f>
        <v>1810750</v>
      </c>
      <c r="H33" s="36">
        <f>900833+1330016</f>
        <v>2230849</v>
      </c>
    </row>
    <row r="34" spans="2:8" s="14" customFormat="1" ht="15.75">
      <c r="B34" s="33" t="s">
        <v>21</v>
      </c>
      <c r="C34" s="2"/>
      <c r="D34" s="2"/>
      <c r="E34" s="37">
        <f>+E30-E31-E32-E33</f>
        <v>284747</v>
      </c>
      <c r="F34" s="37">
        <f>+F30-F31-F32-F33</f>
        <v>187081</v>
      </c>
      <c r="G34" s="37">
        <f>+G30-G31-G32-G33</f>
        <v>-1072552</v>
      </c>
      <c r="H34" s="37">
        <f>+H30-H31-H32-H33</f>
        <v>3871390</v>
      </c>
    </row>
    <row r="35" spans="2:8" s="14" customFormat="1" ht="15.75">
      <c r="B35" s="33" t="s">
        <v>22</v>
      </c>
      <c r="C35" s="2"/>
      <c r="D35" s="2"/>
      <c r="E35" s="37"/>
      <c r="F35" s="37"/>
      <c r="G35" s="37"/>
      <c r="H35" s="37"/>
    </row>
    <row r="36" spans="2:8" ht="15.75">
      <c r="B36" s="34" t="s">
        <v>25</v>
      </c>
      <c r="C36" s="5"/>
      <c r="D36" s="5"/>
      <c r="E36" s="36">
        <v>26279</v>
      </c>
      <c r="F36" s="36">
        <v>11687</v>
      </c>
      <c r="G36" s="36">
        <v>0</v>
      </c>
      <c r="H36" s="36">
        <v>0</v>
      </c>
    </row>
    <row r="37" spans="2:8" s="14" customFormat="1" ht="15.75">
      <c r="B37" s="33" t="s">
        <v>26</v>
      </c>
      <c r="C37" s="2"/>
      <c r="D37" s="2"/>
      <c r="E37" s="37">
        <f>+E34-E36</f>
        <v>258468</v>
      </c>
      <c r="F37" s="37">
        <f>+F34-F36</f>
        <v>175394</v>
      </c>
      <c r="G37" s="37">
        <f>+G34-G36</f>
        <v>-1072552</v>
      </c>
      <c r="H37" s="37">
        <f>+H34-H36</f>
        <v>3871390</v>
      </c>
    </row>
    <row r="38" spans="2:8" s="14" customFormat="1" ht="15.75">
      <c r="B38" s="33" t="s">
        <v>22</v>
      </c>
      <c r="C38" s="2"/>
      <c r="D38" s="2"/>
      <c r="E38" s="37"/>
      <c r="F38" s="37"/>
      <c r="G38" s="37"/>
      <c r="H38" s="37"/>
    </row>
    <row r="39" spans="2:8" ht="15.75">
      <c r="B39" s="34" t="s">
        <v>23</v>
      </c>
      <c r="C39" s="3"/>
      <c r="D39" s="3"/>
      <c r="E39" s="36"/>
      <c r="F39" s="36"/>
      <c r="G39" s="41">
        <v>0</v>
      </c>
      <c r="H39" s="41">
        <v>0</v>
      </c>
    </row>
    <row r="40" spans="2:8" ht="15.75">
      <c r="B40" s="34" t="s">
        <v>24</v>
      </c>
      <c r="C40" s="5"/>
      <c r="D40" s="5"/>
      <c r="E40" s="36"/>
      <c r="F40" s="36"/>
      <c r="G40" s="41">
        <v>0</v>
      </c>
      <c r="H40" s="41">
        <v>0</v>
      </c>
    </row>
    <row r="41" spans="2:8" s="14" customFormat="1" ht="15.75">
      <c r="B41" s="33" t="s">
        <v>27</v>
      </c>
      <c r="C41" s="2"/>
      <c r="D41" s="2"/>
      <c r="E41" s="37">
        <f>+E37+E39</f>
        <v>258468</v>
      </c>
      <c r="F41" s="37">
        <f>+F37+F39</f>
        <v>175394</v>
      </c>
      <c r="G41" s="37">
        <f>+G37+G39</f>
        <v>-1072552</v>
      </c>
      <c r="H41" s="37">
        <f>+H37+H39</f>
        <v>3871390</v>
      </c>
    </row>
    <row r="42" spans="2:8" ht="15.75">
      <c r="B42" s="34" t="s">
        <v>28</v>
      </c>
      <c r="C42" s="5"/>
      <c r="D42" s="5"/>
      <c r="E42" s="36">
        <v>27000</v>
      </c>
      <c r="F42" s="36">
        <v>24000</v>
      </c>
      <c r="G42" s="36">
        <v>-1220170</v>
      </c>
      <c r="H42" s="36">
        <v>1154156</v>
      </c>
    </row>
    <row r="43" spans="2:8" s="14" customFormat="1" ht="15.75">
      <c r="B43" s="33" t="s">
        <v>29</v>
      </c>
      <c r="C43" s="6"/>
      <c r="D43" s="6"/>
      <c r="E43" s="37">
        <f>+E41-E42</f>
        <v>231468</v>
      </c>
      <c r="F43" s="37">
        <f>+F41-F42</f>
        <v>151394</v>
      </c>
      <c r="G43" s="37">
        <f>+G41-G42</f>
        <v>147618</v>
      </c>
      <c r="H43" s="37">
        <f>+H41-H42</f>
        <v>2717234</v>
      </c>
    </row>
    <row r="44" spans="2:8" s="14" customFormat="1" ht="15.75">
      <c r="B44" s="33" t="s">
        <v>30</v>
      </c>
      <c r="C44" s="2"/>
      <c r="D44" s="2"/>
      <c r="E44" s="37"/>
      <c r="F44" s="37"/>
      <c r="G44" s="37"/>
      <c r="H44" s="37"/>
    </row>
    <row r="45" spans="2:8" ht="15.75">
      <c r="B45" s="34" t="s">
        <v>258</v>
      </c>
      <c r="C45" s="3"/>
      <c r="D45" s="3"/>
      <c r="E45" s="36"/>
      <c r="F45" s="36"/>
      <c r="G45" s="36"/>
      <c r="H45" s="36"/>
    </row>
    <row r="46" spans="2:8" ht="15.75">
      <c r="B46" s="34" t="s">
        <v>32</v>
      </c>
      <c r="C46" s="3"/>
      <c r="D46" s="3"/>
      <c r="E46" s="36"/>
      <c r="F46" s="36"/>
      <c r="G46" s="37">
        <v>147618</v>
      </c>
      <c r="H46" s="37">
        <v>2717234</v>
      </c>
    </row>
    <row r="47" spans="2:8" ht="15.75">
      <c r="B47" s="34"/>
      <c r="C47" s="7"/>
      <c r="D47" s="7"/>
      <c r="E47" s="36"/>
      <c r="F47" s="36"/>
      <c r="G47" s="36"/>
      <c r="H47" s="36"/>
    </row>
    <row r="48" spans="2:8" s="14" customFormat="1" ht="15.75">
      <c r="B48" s="33" t="s">
        <v>257</v>
      </c>
      <c r="C48" s="2"/>
      <c r="D48" s="2"/>
      <c r="E48" s="37"/>
      <c r="F48" s="37"/>
      <c r="G48" s="37"/>
      <c r="H48" s="37"/>
    </row>
    <row r="49" spans="2:8" ht="15.75">
      <c r="B49" s="34" t="s">
        <v>33</v>
      </c>
      <c r="C49" s="3"/>
      <c r="D49" s="3"/>
      <c r="E49" s="36"/>
      <c r="F49" s="36"/>
      <c r="G49" s="64">
        <v>0.0012</v>
      </c>
      <c r="H49" s="64">
        <v>0.0029</v>
      </c>
    </row>
    <row r="50" spans="2:8" ht="15.75">
      <c r="B50" s="34" t="s">
        <v>262</v>
      </c>
      <c r="C50" s="5"/>
      <c r="D50" s="5"/>
      <c r="E50" s="36"/>
      <c r="F50" s="36"/>
      <c r="G50" s="64">
        <v>0.0012</v>
      </c>
      <c r="H50" s="64">
        <v>0.0029</v>
      </c>
    </row>
  </sheetData>
  <sheetProtection/>
  <mergeCells count="6">
    <mergeCell ref="E5:F5"/>
    <mergeCell ref="G5:H5"/>
    <mergeCell ref="B1:H1"/>
    <mergeCell ref="B2:H2"/>
    <mergeCell ref="B4:H4"/>
    <mergeCell ref="B3:H3"/>
  </mergeCells>
  <printOptions/>
  <pageMargins left="0.5905511811023623" right="0.4330708661417323" top="0.7480314960629921" bottom="0.7480314960629921" header="0.35433070866141736" footer="0.31496062992125984"/>
  <pageSetup fitToHeight="4"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7">
      <selection activeCell="I40" sqref="I40"/>
    </sheetView>
  </sheetViews>
  <sheetFormatPr defaultColWidth="9.140625" defaultRowHeight="15"/>
  <cols>
    <col min="1" max="1" width="48.8515625" style="1" customWidth="1"/>
    <col min="2" max="5" width="0" style="1" hidden="1" customWidth="1"/>
    <col min="6" max="6" width="18.57421875" style="13" bestFit="1" customWidth="1"/>
    <col min="7" max="7" width="15.421875" style="13" customWidth="1"/>
    <col min="8" max="8" width="15.28125" style="13" customWidth="1"/>
    <col min="9" max="9" width="18.421875" style="13" bestFit="1" customWidth="1"/>
    <col min="10" max="16384" width="9.140625" style="1" customWidth="1"/>
  </cols>
  <sheetData>
    <row r="1" spans="1:9" ht="15.75">
      <c r="A1" s="193" t="s">
        <v>39</v>
      </c>
      <c r="B1" s="194"/>
      <c r="C1" s="194"/>
      <c r="D1" s="194"/>
      <c r="E1" s="194"/>
      <c r="F1" s="194"/>
      <c r="G1" s="194"/>
      <c r="H1" s="194"/>
      <c r="I1" s="195"/>
    </row>
    <row r="2" spans="1:9" ht="15.75">
      <c r="A2" s="196" t="s">
        <v>40</v>
      </c>
      <c r="B2" s="197"/>
      <c r="C2" s="197"/>
      <c r="D2" s="197"/>
      <c r="E2" s="197"/>
      <c r="F2" s="197"/>
      <c r="G2" s="197"/>
      <c r="H2" s="197"/>
      <c r="I2" s="198"/>
    </row>
    <row r="3" spans="1:9" ht="15.75">
      <c r="A3" s="196" t="s">
        <v>280</v>
      </c>
      <c r="B3" s="197"/>
      <c r="C3" s="197"/>
      <c r="D3" s="197"/>
      <c r="E3" s="197"/>
      <c r="F3" s="197"/>
      <c r="G3" s="197"/>
      <c r="H3" s="197"/>
      <c r="I3" s="198"/>
    </row>
    <row r="4" spans="1:9" ht="15.75">
      <c r="A4" s="73"/>
      <c r="B4" s="42"/>
      <c r="C4" s="42"/>
      <c r="D4" s="42"/>
      <c r="E4" s="42"/>
      <c r="F4" s="69"/>
      <c r="G4" s="69"/>
      <c r="H4" s="69"/>
      <c r="I4" s="122"/>
    </row>
    <row r="5" spans="1:9" ht="15.75">
      <c r="A5" s="66"/>
      <c r="B5" s="3"/>
      <c r="C5" s="3"/>
      <c r="D5" s="3"/>
      <c r="E5" s="3"/>
      <c r="F5" s="202" t="s">
        <v>34</v>
      </c>
      <c r="G5" s="203"/>
      <c r="H5" s="204" t="s">
        <v>45</v>
      </c>
      <c r="I5" s="203"/>
    </row>
    <row r="6" spans="1:9" ht="31.5">
      <c r="A6" s="67" t="s">
        <v>1</v>
      </c>
      <c r="B6" s="3"/>
      <c r="C6" s="3"/>
      <c r="D6" s="3"/>
      <c r="E6" s="3"/>
      <c r="F6" s="144" t="s">
        <v>260</v>
      </c>
      <c r="G6" s="144" t="s">
        <v>259</v>
      </c>
      <c r="H6" s="144" t="s">
        <v>260</v>
      </c>
      <c r="I6" s="144" t="s">
        <v>259</v>
      </c>
    </row>
    <row r="7" spans="1:9" ht="15.75">
      <c r="A7" s="67"/>
      <c r="B7" s="3"/>
      <c r="C7" s="3"/>
      <c r="D7" s="3"/>
      <c r="E7" s="3"/>
      <c r="F7" s="142" t="s">
        <v>36</v>
      </c>
      <c r="G7" s="142" t="s">
        <v>36</v>
      </c>
      <c r="H7" s="142" t="s">
        <v>36</v>
      </c>
      <c r="I7" s="142" t="s">
        <v>36</v>
      </c>
    </row>
    <row r="8" spans="1:9" ht="15.75">
      <c r="A8" s="65"/>
      <c r="B8" s="3"/>
      <c r="C8" s="3"/>
      <c r="D8" s="3"/>
      <c r="E8" s="3"/>
      <c r="F8" s="142" t="s">
        <v>282</v>
      </c>
      <c r="G8" s="142" t="s">
        <v>235</v>
      </c>
      <c r="H8" s="142" t="s">
        <v>282</v>
      </c>
      <c r="I8" s="142" t="s">
        <v>235</v>
      </c>
    </row>
    <row r="9" spans="1:9" ht="15.75">
      <c r="A9" s="65"/>
      <c r="B9" s="3"/>
      <c r="C9" s="3"/>
      <c r="D9" s="3"/>
      <c r="E9" s="3"/>
      <c r="F9" s="142" t="s">
        <v>37</v>
      </c>
      <c r="G9" s="142" t="s">
        <v>37</v>
      </c>
      <c r="H9" s="142" t="s">
        <v>37</v>
      </c>
      <c r="I9" s="142" t="s">
        <v>37</v>
      </c>
    </row>
    <row r="10" spans="1:9" ht="15.75">
      <c r="A10" s="65"/>
      <c r="B10" s="3"/>
      <c r="C10" s="3"/>
      <c r="D10" s="3"/>
      <c r="E10" s="3"/>
      <c r="F10" s="142" t="s">
        <v>283</v>
      </c>
      <c r="G10" s="142" t="s">
        <v>281</v>
      </c>
      <c r="H10" s="142" t="s">
        <v>283</v>
      </c>
      <c r="I10" s="142" t="s">
        <v>281</v>
      </c>
    </row>
    <row r="11" spans="1:9" ht="15.75">
      <c r="A11" s="68"/>
      <c r="B11" s="5"/>
      <c r="C11" s="5"/>
      <c r="D11" s="5"/>
      <c r="E11" s="5"/>
      <c r="F11" s="145" t="s">
        <v>312</v>
      </c>
      <c r="G11" s="145" t="s">
        <v>184</v>
      </c>
      <c r="H11" s="145" t="s">
        <v>185</v>
      </c>
      <c r="I11" s="145" t="s">
        <v>185</v>
      </c>
    </row>
    <row r="12" spans="1:9" s="14" customFormat="1" ht="15.75">
      <c r="A12" s="33" t="s">
        <v>41</v>
      </c>
      <c r="B12" s="2"/>
      <c r="C12" s="2"/>
      <c r="D12" s="2"/>
      <c r="E12" s="2"/>
      <c r="F12" s="37">
        <f>+'INCOME(1)'!E43</f>
        <v>231468</v>
      </c>
      <c r="G12" s="37">
        <f>+'INCOME(1)'!F43</f>
        <v>151394</v>
      </c>
      <c r="H12" s="37">
        <f>+'INCOME(1)'!G43</f>
        <v>147618</v>
      </c>
      <c r="I12" s="37">
        <f>+'INCOME(1)'!H43</f>
        <v>2717234</v>
      </c>
    </row>
    <row r="13" spans="1:9" ht="15.75">
      <c r="A13" s="34"/>
      <c r="B13" s="3"/>
      <c r="C13" s="3"/>
      <c r="D13" s="3"/>
      <c r="E13" s="3"/>
      <c r="F13" s="36"/>
      <c r="G13" s="36"/>
      <c r="H13" s="36"/>
      <c r="I13" s="36"/>
    </row>
    <row r="14" spans="1:9" s="14" customFormat="1" ht="15.75">
      <c r="A14" s="33" t="s">
        <v>42</v>
      </c>
      <c r="B14" s="2"/>
      <c r="C14" s="2"/>
      <c r="D14" s="2"/>
      <c r="E14" s="2"/>
      <c r="F14" s="37"/>
      <c r="G14" s="37"/>
      <c r="H14" s="37"/>
      <c r="I14" s="37"/>
    </row>
    <row r="15" spans="1:9" ht="15.75">
      <c r="A15" s="34" t="s">
        <v>43</v>
      </c>
      <c r="B15" s="3"/>
      <c r="C15" s="3"/>
      <c r="D15" s="3"/>
      <c r="E15" s="3"/>
      <c r="F15" s="36"/>
      <c r="G15" s="36"/>
      <c r="H15" s="36"/>
      <c r="I15" s="36"/>
    </row>
    <row r="16" spans="1:9" ht="15.75">
      <c r="A16" s="34" t="s">
        <v>190</v>
      </c>
      <c r="B16" s="3"/>
      <c r="C16" s="3"/>
      <c r="D16" s="3"/>
      <c r="E16" s="3"/>
      <c r="F16" s="36">
        <v>0</v>
      </c>
      <c r="G16" s="36">
        <v>0</v>
      </c>
      <c r="H16" s="36">
        <v>0</v>
      </c>
      <c r="I16" s="36">
        <v>0</v>
      </c>
    </row>
    <row r="17" spans="1:9" ht="15.75">
      <c r="A17" s="34" t="s">
        <v>44</v>
      </c>
      <c r="B17" s="3"/>
      <c r="C17" s="3"/>
      <c r="D17" s="3"/>
      <c r="E17" s="3"/>
      <c r="F17" s="36"/>
      <c r="G17" s="36"/>
      <c r="H17" s="36"/>
      <c r="I17" s="36"/>
    </row>
    <row r="18" spans="1:9" ht="15.75">
      <c r="A18" s="34" t="s">
        <v>191</v>
      </c>
      <c r="B18" s="3"/>
      <c r="C18" s="3"/>
      <c r="D18" s="3"/>
      <c r="E18" s="3"/>
      <c r="F18" s="36" t="s">
        <v>304</v>
      </c>
      <c r="G18" s="36"/>
      <c r="H18" s="36"/>
      <c r="I18" s="36"/>
    </row>
    <row r="19" spans="1:9" ht="15.75">
      <c r="A19" s="34" t="s">
        <v>46</v>
      </c>
      <c r="B19" s="3"/>
      <c r="C19" s="3"/>
      <c r="D19" s="3"/>
      <c r="E19" s="3"/>
      <c r="F19" s="36"/>
      <c r="G19" s="36"/>
      <c r="H19" s="36"/>
      <c r="I19" s="36"/>
    </row>
    <row r="20" spans="1:9" ht="15.75">
      <c r="A20" s="34" t="s">
        <v>47</v>
      </c>
      <c r="B20" s="3"/>
      <c r="C20" s="3"/>
      <c r="D20" s="3"/>
      <c r="E20" s="3"/>
      <c r="F20" s="36"/>
      <c r="G20" s="36"/>
      <c r="H20" s="36"/>
      <c r="I20" s="36"/>
    </row>
    <row r="21" spans="1:9" ht="15.75">
      <c r="A21" s="34" t="s">
        <v>48</v>
      </c>
      <c r="B21" s="3"/>
      <c r="C21" s="3"/>
      <c r="D21" s="3"/>
      <c r="E21" s="3"/>
      <c r="F21" s="36"/>
      <c r="G21" s="36"/>
      <c r="H21" s="36"/>
      <c r="I21" s="36"/>
    </row>
    <row r="22" spans="1:9" ht="15.75">
      <c r="A22" s="34" t="s">
        <v>246</v>
      </c>
      <c r="B22" s="5"/>
      <c r="C22" s="5"/>
      <c r="D22" s="5"/>
      <c r="E22" s="5"/>
      <c r="F22" s="36">
        <v>0</v>
      </c>
      <c r="G22" s="36"/>
      <c r="H22" s="36"/>
      <c r="I22" s="36"/>
    </row>
    <row r="23" spans="1:9" ht="15.75">
      <c r="A23" s="34" t="s">
        <v>59</v>
      </c>
      <c r="B23" s="3"/>
      <c r="C23" s="3"/>
      <c r="D23" s="3"/>
      <c r="E23" s="3"/>
      <c r="F23" s="36"/>
      <c r="G23" s="36"/>
      <c r="H23" s="36"/>
      <c r="I23" s="36"/>
    </row>
    <row r="24" spans="1:9" ht="15.75">
      <c r="A24" s="34" t="s">
        <v>49</v>
      </c>
      <c r="B24" s="3"/>
      <c r="C24" s="3"/>
      <c r="D24" s="3"/>
      <c r="E24" s="3"/>
      <c r="F24" s="36"/>
      <c r="G24" s="36"/>
      <c r="H24" s="36"/>
      <c r="I24" s="36"/>
    </row>
    <row r="25" spans="1:9" ht="15.75">
      <c r="A25" s="34" t="s">
        <v>60</v>
      </c>
      <c r="B25" s="5"/>
      <c r="C25" s="5"/>
      <c r="D25" s="5"/>
      <c r="E25" s="5"/>
      <c r="F25" s="36"/>
      <c r="G25" s="36"/>
      <c r="H25" s="36"/>
      <c r="I25" s="36"/>
    </row>
    <row r="26" spans="1:9" s="14" customFormat="1" ht="15.75">
      <c r="A26" s="33" t="s">
        <v>50</v>
      </c>
      <c r="B26" s="2"/>
      <c r="C26" s="2"/>
      <c r="D26" s="2"/>
      <c r="E26" s="2"/>
      <c r="F26" s="37">
        <v>0</v>
      </c>
      <c r="G26" s="37">
        <f>+G16</f>
        <v>0</v>
      </c>
      <c r="H26" s="37">
        <f>+H16</f>
        <v>0</v>
      </c>
      <c r="I26" s="37">
        <f>+I16</f>
        <v>0</v>
      </c>
    </row>
    <row r="27" spans="1:9" s="14" customFormat="1" ht="15.75">
      <c r="A27" s="33" t="s">
        <v>61</v>
      </c>
      <c r="B27" s="4"/>
      <c r="C27" s="4"/>
      <c r="D27" s="4"/>
      <c r="E27" s="4"/>
      <c r="F27" s="37"/>
      <c r="G27" s="37"/>
      <c r="H27" s="37"/>
      <c r="I27" s="37"/>
    </row>
    <row r="28" spans="1:9" ht="15.75">
      <c r="A28" s="33" t="s">
        <v>62</v>
      </c>
      <c r="B28" s="8"/>
      <c r="C28" s="8"/>
      <c r="D28" s="8"/>
      <c r="E28" s="8"/>
      <c r="F28" s="37">
        <f>+F26+F12</f>
        <v>231468</v>
      </c>
      <c r="G28" s="37">
        <f>+G26+G12</f>
        <v>151394</v>
      </c>
      <c r="H28" s="37">
        <f>+H26+H12</f>
        <v>147618</v>
      </c>
      <c r="I28" s="37">
        <f>+I26+I12</f>
        <v>2717234</v>
      </c>
    </row>
    <row r="29" spans="1:9" ht="15.75">
      <c r="A29" s="33" t="s">
        <v>62</v>
      </c>
      <c r="B29" s="5"/>
      <c r="C29" s="5"/>
      <c r="D29" s="5"/>
      <c r="E29" s="5"/>
      <c r="F29" s="36"/>
      <c r="G29" s="36"/>
      <c r="H29" s="36"/>
      <c r="I29" s="36"/>
    </row>
    <row r="30" spans="1:9" ht="15.75">
      <c r="A30" s="33" t="s">
        <v>51</v>
      </c>
      <c r="B30" s="3"/>
      <c r="C30" s="3"/>
      <c r="D30" s="3"/>
      <c r="E30" s="3"/>
      <c r="F30" s="36"/>
      <c r="G30" s="36"/>
      <c r="H30" s="36"/>
      <c r="I30" s="36"/>
    </row>
    <row r="31" spans="1:9" ht="15.75">
      <c r="A31" s="34" t="s">
        <v>31</v>
      </c>
      <c r="B31" s="3"/>
      <c r="C31" s="3"/>
      <c r="D31" s="3"/>
      <c r="E31" s="3"/>
      <c r="F31" s="36"/>
      <c r="G31" s="36"/>
      <c r="H31" s="36"/>
      <c r="I31" s="36"/>
    </row>
    <row r="32" spans="1:9" ht="15.75">
      <c r="A32" s="34" t="s">
        <v>52</v>
      </c>
      <c r="B32" s="3"/>
      <c r="C32" s="3"/>
      <c r="D32" s="3"/>
      <c r="E32" s="3"/>
      <c r="F32" s="36"/>
      <c r="G32" s="36"/>
      <c r="H32" s="36">
        <v>0</v>
      </c>
      <c r="I32" s="36">
        <v>0</v>
      </c>
    </row>
  </sheetData>
  <sheetProtection/>
  <mergeCells count="5">
    <mergeCell ref="F5:G5"/>
    <mergeCell ref="H5:I5"/>
    <mergeCell ref="A1:I1"/>
    <mergeCell ref="A2:I2"/>
    <mergeCell ref="A3:I3"/>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I74"/>
  <sheetViews>
    <sheetView zoomScalePageLayoutView="0" workbookViewId="0" topLeftCell="A49">
      <selection activeCell="F72" sqref="F72"/>
    </sheetView>
  </sheetViews>
  <sheetFormatPr defaultColWidth="9.140625" defaultRowHeight="15"/>
  <cols>
    <col min="1" max="1" width="46.140625" style="1" customWidth="1"/>
    <col min="2" max="5" width="0" style="1" hidden="1" customWidth="1"/>
    <col min="6" max="6" width="20.421875" style="18" customWidth="1"/>
    <col min="7" max="7" width="20.00390625" style="18" customWidth="1"/>
    <col min="8" max="8" width="17.421875" style="18" customWidth="1"/>
    <col min="9" max="9" width="16.57421875" style="18" bestFit="1" customWidth="1"/>
    <col min="10" max="16384" width="9.140625" style="1" customWidth="1"/>
  </cols>
  <sheetData>
    <row r="1" spans="1:9" ht="15.75">
      <c r="A1" s="193" t="s">
        <v>39</v>
      </c>
      <c r="B1" s="194"/>
      <c r="C1" s="194"/>
      <c r="D1" s="194"/>
      <c r="E1" s="194"/>
      <c r="F1" s="194"/>
      <c r="G1" s="194"/>
      <c r="H1" s="194"/>
      <c r="I1" s="195"/>
    </row>
    <row r="2" spans="1:9" ht="15.75">
      <c r="A2" s="196" t="s">
        <v>232</v>
      </c>
      <c r="B2" s="197"/>
      <c r="C2" s="197"/>
      <c r="D2" s="197"/>
      <c r="E2" s="197"/>
      <c r="F2" s="197"/>
      <c r="G2" s="197"/>
      <c r="H2" s="197"/>
      <c r="I2" s="198"/>
    </row>
    <row r="3" spans="1:9" ht="15.75">
      <c r="A3" s="196" t="s">
        <v>284</v>
      </c>
      <c r="B3" s="197"/>
      <c r="C3" s="197"/>
      <c r="D3" s="197"/>
      <c r="E3" s="197"/>
      <c r="F3" s="197"/>
      <c r="G3" s="197"/>
      <c r="H3" s="197"/>
      <c r="I3" s="198"/>
    </row>
    <row r="4" spans="1:9" ht="15.75">
      <c r="A4" s="199"/>
      <c r="B4" s="200"/>
      <c r="C4" s="200"/>
      <c r="D4" s="200"/>
      <c r="E4" s="200"/>
      <c r="F4" s="200"/>
      <c r="G4" s="200"/>
      <c r="H4" s="200"/>
      <c r="I4" s="201"/>
    </row>
    <row r="5" spans="1:9" ht="15.75">
      <c r="A5" s="66"/>
      <c r="B5" s="3"/>
      <c r="C5" s="3"/>
      <c r="D5" s="3"/>
      <c r="E5" s="3"/>
      <c r="F5" s="207" t="s">
        <v>34</v>
      </c>
      <c r="G5" s="208"/>
      <c r="H5" s="207" t="s">
        <v>45</v>
      </c>
      <c r="I5" s="208"/>
    </row>
    <row r="6" spans="1:9" ht="15.75">
      <c r="A6" s="67" t="s">
        <v>1</v>
      </c>
      <c r="B6" s="3"/>
      <c r="C6" s="3"/>
      <c r="D6" s="3"/>
      <c r="E6" s="3"/>
      <c r="F6" s="205" t="s">
        <v>260</v>
      </c>
      <c r="G6" s="205" t="s">
        <v>259</v>
      </c>
      <c r="H6" s="205" t="s">
        <v>260</v>
      </c>
      <c r="I6" s="205" t="s">
        <v>259</v>
      </c>
    </row>
    <row r="7" spans="1:9" ht="15.75">
      <c r="A7" s="67"/>
      <c r="B7" s="3"/>
      <c r="C7" s="3"/>
      <c r="D7" s="3"/>
      <c r="E7" s="3"/>
      <c r="F7" s="206"/>
      <c r="G7" s="206"/>
      <c r="H7" s="206"/>
      <c r="I7" s="206"/>
    </row>
    <row r="8" spans="1:9" ht="15.75">
      <c r="A8" s="67"/>
      <c r="B8" s="70"/>
      <c r="C8" s="34"/>
      <c r="D8" s="34"/>
      <c r="E8" s="34"/>
      <c r="F8" s="147" t="s">
        <v>183</v>
      </c>
      <c r="G8" s="147" t="s">
        <v>183</v>
      </c>
      <c r="H8" s="147" t="s">
        <v>183</v>
      </c>
      <c r="I8" s="147" t="s">
        <v>183</v>
      </c>
    </row>
    <row r="9" spans="1:9" ht="15.75">
      <c r="A9" s="65"/>
      <c r="B9" s="70"/>
      <c r="C9" s="34"/>
      <c r="D9" s="34"/>
      <c r="E9" s="34"/>
      <c r="F9" s="147" t="s">
        <v>283</v>
      </c>
      <c r="G9" s="147" t="s">
        <v>236</v>
      </c>
      <c r="H9" s="147" t="s">
        <v>283</v>
      </c>
      <c r="I9" s="147" t="s">
        <v>236</v>
      </c>
    </row>
    <row r="10" spans="1:9" ht="15.75">
      <c r="A10" s="68"/>
      <c r="B10" s="70"/>
      <c r="C10" s="34"/>
      <c r="D10" s="34"/>
      <c r="E10" s="34"/>
      <c r="F10" s="148" t="s">
        <v>312</v>
      </c>
      <c r="G10" s="148" t="s">
        <v>184</v>
      </c>
      <c r="H10" s="148" t="s">
        <v>185</v>
      </c>
      <c r="I10" s="148" t="s">
        <v>303</v>
      </c>
    </row>
    <row r="11" spans="1:9" ht="15.75">
      <c r="A11" s="33" t="s">
        <v>53</v>
      </c>
      <c r="B11" s="34"/>
      <c r="C11" s="34"/>
      <c r="D11" s="34"/>
      <c r="E11" s="34"/>
      <c r="F11" s="35"/>
      <c r="G11" s="35"/>
      <c r="H11" s="35"/>
      <c r="I11" s="35"/>
    </row>
    <row r="12" spans="1:9" ht="15.75">
      <c r="A12" s="34" t="s">
        <v>263</v>
      </c>
      <c r="B12" s="34"/>
      <c r="C12" s="34"/>
      <c r="D12" s="34"/>
      <c r="E12" s="34"/>
      <c r="F12" s="36">
        <f>13365+271264+30909</f>
        <v>315538</v>
      </c>
      <c r="G12" s="36">
        <v>535426</v>
      </c>
      <c r="H12" s="36">
        <v>144527001</v>
      </c>
      <c r="I12" s="36">
        <v>127972682</v>
      </c>
    </row>
    <row r="13" spans="1:9" ht="15.75">
      <c r="A13" s="34" t="s">
        <v>54</v>
      </c>
      <c r="B13" s="34"/>
      <c r="C13" s="34"/>
      <c r="D13" s="34"/>
      <c r="E13" s="34"/>
      <c r="F13" s="36">
        <v>86685</v>
      </c>
      <c r="G13" s="36">
        <v>76000</v>
      </c>
      <c r="H13" s="36">
        <v>41262</v>
      </c>
      <c r="I13" s="36">
        <v>35727</v>
      </c>
    </row>
    <row r="14" spans="1:9" ht="15.75">
      <c r="A14" s="34" t="s">
        <v>55</v>
      </c>
      <c r="B14" s="34"/>
      <c r="C14" s="34"/>
      <c r="D14" s="34"/>
      <c r="E14" s="34"/>
      <c r="F14" s="36">
        <v>11618195</v>
      </c>
      <c r="G14" s="36">
        <v>13081915</v>
      </c>
      <c r="H14" s="36">
        <v>38321640</v>
      </c>
      <c r="I14" s="36">
        <v>121012781</v>
      </c>
    </row>
    <row r="15" spans="1:9" ht="15.75">
      <c r="A15" s="34" t="s">
        <v>56</v>
      </c>
      <c r="B15" s="34"/>
      <c r="C15" s="34"/>
      <c r="D15" s="34"/>
      <c r="E15" s="34"/>
      <c r="F15" s="36">
        <v>0</v>
      </c>
      <c r="G15" s="36">
        <v>0</v>
      </c>
      <c r="H15" s="36"/>
      <c r="I15" s="36">
        <v>0</v>
      </c>
    </row>
    <row r="16" spans="1:9" ht="15.75">
      <c r="A16" s="34" t="s">
        <v>57</v>
      </c>
      <c r="B16" s="34"/>
      <c r="C16" s="34"/>
      <c r="D16" s="34"/>
      <c r="E16" s="34"/>
      <c r="F16" s="36">
        <v>0</v>
      </c>
      <c r="G16" s="36">
        <v>0</v>
      </c>
      <c r="H16" s="36"/>
      <c r="I16" s="36">
        <v>0</v>
      </c>
    </row>
    <row r="17" spans="1:9" ht="15.75">
      <c r="A17" s="34" t="s">
        <v>63</v>
      </c>
      <c r="B17" s="34"/>
      <c r="C17" s="34"/>
      <c r="D17" s="34"/>
      <c r="E17" s="34"/>
      <c r="F17" s="36">
        <v>0</v>
      </c>
      <c r="G17" s="36">
        <v>0</v>
      </c>
      <c r="H17" s="36"/>
      <c r="I17" s="36">
        <v>0</v>
      </c>
    </row>
    <row r="18" spans="1:9" ht="15.75">
      <c r="A18" s="34" t="s">
        <v>64</v>
      </c>
      <c r="B18" s="34"/>
      <c r="C18" s="34"/>
      <c r="D18" s="34"/>
      <c r="E18" s="34"/>
      <c r="F18" s="36"/>
      <c r="G18" s="36"/>
      <c r="H18" s="36"/>
      <c r="I18" s="36"/>
    </row>
    <row r="19" spans="1:9" ht="15.75">
      <c r="A19" s="34" t="s">
        <v>186</v>
      </c>
      <c r="B19" s="34"/>
      <c r="C19" s="34"/>
      <c r="D19" s="34"/>
      <c r="E19" s="34"/>
      <c r="F19" s="36">
        <v>114000</v>
      </c>
      <c r="G19" s="36">
        <v>1422000</v>
      </c>
      <c r="H19" s="36">
        <v>5657722</v>
      </c>
      <c r="I19" s="36">
        <v>14447927</v>
      </c>
    </row>
    <row r="20" spans="1:9" ht="15.75">
      <c r="A20" s="34" t="s">
        <v>65</v>
      </c>
      <c r="B20" s="34"/>
      <c r="C20" s="34"/>
      <c r="D20" s="34"/>
      <c r="E20" s="34"/>
      <c r="F20" s="36">
        <f>1455916+3196169+14707000</f>
        <v>19359085</v>
      </c>
      <c r="G20" s="36">
        <v>19887789</v>
      </c>
      <c r="H20" s="36">
        <f>1630361855+37802977</f>
        <v>1668164832</v>
      </c>
      <c r="I20" s="36">
        <v>1703112280</v>
      </c>
    </row>
    <row r="21" spans="1:9" ht="15.75">
      <c r="A21" s="34" t="s">
        <v>66</v>
      </c>
      <c r="B21" s="34"/>
      <c r="C21" s="34"/>
      <c r="D21" s="34"/>
      <c r="E21" s="34"/>
      <c r="F21" s="36">
        <v>2040</v>
      </c>
      <c r="G21" s="36">
        <v>2040</v>
      </c>
      <c r="H21" s="36">
        <v>358260363</v>
      </c>
      <c r="I21" s="36">
        <v>239580236</v>
      </c>
    </row>
    <row r="22" spans="1:9" ht="15.75">
      <c r="A22" s="34" t="s">
        <v>67</v>
      </c>
      <c r="B22" s="34"/>
      <c r="C22" s="34"/>
      <c r="D22" s="34"/>
      <c r="E22" s="34"/>
      <c r="F22" s="36">
        <f>4467388+196670+200000</f>
        <v>4864058</v>
      </c>
      <c r="G22" s="36">
        <v>3224642</v>
      </c>
      <c r="H22" s="36">
        <v>575138058</v>
      </c>
      <c r="I22" s="36">
        <v>573487509</v>
      </c>
    </row>
    <row r="23" spans="1:9" ht="15.75">
      <c r="A23" s="34" t="s">
        <v>68</v>
      </c>
      <c r="B23" s="34"/>
      <c r="C23" s="34"/>
      <c r="D23" s="34"/>
      <c r="E23" s="34"/>
      <c r="F23" s="36">
        <v>0</v>
      </c>
      <c r="G23" s="36">
        <v>0</v>
      </c>
      <c r="H23" s="36"/>
      <c r="I23" s="36">
        <v>0</v>
      </c>
    </row>
    <row r="24" spans="1:9" ht="15.75">
      <c r="A24" s="34" t="s">
        <v>69</v>
      </c>
      <c r="B24" s="34"/>
      <c r="C24" s="34"/>
      <c r="D24" s="34"/>
      <c r="E24" s="34"/>
      <c r="F24" s="36">
        <v>0</v>
      </c>
      <c r="G24" s="36">
        <v>0</v>
      </c>
      <c r="H24" s="36"/>
      <c r="I24" s="36">
        <v>0</v>
      </c>
    </row>
    <row r="25" spans="1:9" ht="15.75">
      <c r="A25" s="34" t="s">
        <v>264</v>
      </c>
      <c r="B25" s="34"/>
      <c r="C25" s="34"/>
      <c r="D25" s="34"/>
      <c r="E25" s="34"/>
      <c r="F25" s="36">
        <v>153039</v>
      </c>
      <c r="G25" s="36">
        <v>156746</v>
      </c>
      <c r="H25" s="36">
        <v>25078081</v>
      </c>
      <c r="I25" s="36">
        <v>25070650</v>
      </c>
    </row>
    <row r="26" spans="1:9" ht="15.75">
      <c r="A26" s="34" t="s">
        <v>70</v>
      </c>
      <c r="B26" s="34"/>
      <c r="C26" s="34"/>
      <c r="D26" s="34"/>
      <c r="E26" s="34"/>
      <c r="F26" s="36">
        <v>0</v>
      </c>
      <c r="G26" s="36">
        <v>14520</v>
      </c>
      <c r="H26" s="36"/>
      <c r="I26" s="36">
        <v>0</v>
      </c>
    </row>
    <row r="27" spans="1:9" ht="15.75">
      <c r="A27" s="34" t="s">
        <v>71</v>
      </c>
      <c r="B27" s="34"/>
      <c r="C27" s="34"/>
      <c r="D27" s="34"/>
      <c r="E27" s="34"/>
      <c r="F27" s="36"/>
      <c r="G27" s="36">
        <v>0</v>
      </c>
      <c r="H27" s="36"/>
      <c r="I27" s="36">
        <v>0</v>
      </c>
    </row>
    <row r="28" spans="1:9" ht="15.75">
      <c r="A28" s="34" t="s">
        <v>265</v>
      </c>
      <c r="B28" s="34"/>
      <c r="C28" s="34"/>
      <c r="D28" s="34"/>
      <c r="E28" s="34"/>
      <c r="F28" s="36"/>
      <c r="G28" s="36">
        <v>0</v>
      </c>
      <c r="H28" s="36">
        <v>3469242</v>
      </c>
      <c r="I28" s="36">
        <v>3468923</v>
      </c>
    </row>
    <row r="29" spans="1:9" ht="15.75">
      <c r="A29" s="34" t="s">
        <v>72</v>
      </c>
      <c r="B29" s="34"/>
      <c r="C29" s="34"/>
      <c r="D29" s="34"/>
      <c r="E29" s="34"/>
      <c r="F29" s="36">
        <v>301410</v>
      </c>
      <c r="G29" s="36">
        <v>25290</v>
      </c>
      <c r="H29" s="36">
        <v>56589272</v>
      </c>
      <c r="I29" s="36">
        <v>48181122</v>
      </c>
    </row>
    <row r="30" spans="1:9" s="14" customFormat="1" ht="15.75">
      <c r="A30" s="33" t="s">
        <v>73</v>
      </c>
      <c r="B30" s="33"/>
      <c r="C30" s="33"/>
      <c r="D30" s="33"/>
      <c r="E30" s="33"/>
      <c r="F30" s="37">
        <f>SUM(F12:F29)</f>
        <v>36814050</v>
      </c>
      <c r="G30" s="37">
        <f>SUM(G12:G29)</f>
        <v>38426368</v>
      </c>
      <c r="H30" s="37">
        <f>SUM(H12:H29)</f>
        <v>2875247473</v>
      </c>
      <c r="I30" s="37">
        <f>SUM(I12:I29)</f>
        <v>2856369837</v>
      </c>
    </row>
    <row r="31" spans="1:9" ht="15.75">
      <c r="A31" s="33" t="s">
        <v>74</v>
      </c>
      <c r="B31" s="34"/>
      <c r="C31" s="34"/>
      <c r="D31" s="34"/>
      <c r="E31" s="34"/>
      <c r="F31" s="36"/>
      <c r="G31" s="36"/>
      <c r="H31" s="36"/>
      <c r="I31" s="36"/>
    </row>
    <row r="32" spans="1:9" ht="15.75">
      <c r="A32" s="34" t="s">
        <v>75</v>
      </c>
      <c r="B32" s="34"/>
      <c r="C32" s="34"/>
      <c r="D32" s="34"/>
      <c r="E32" s="34"/>
      <c r="F32" s="36">
        <v>28325208</v>
      </c>
      <c r="G32" s="36">
        <v>28871407</v>
      </c>
      <c r="H32" s="36">
        <v>108978508</v>
      </c>
      <c r="I32" s="36">
        <v>107212611</v>
      </c>
    </row>
    <row r="33" spans="1:9" ht="15.75">
      <c r="A33" s="34" t="s">
        <v>56</v>
      </c>
      <c r="B33" s="34"/>
      <c r="C33" s="34"/>
      <c r="D33" s="34"/>
      <c r="E33" s="34"/>
      <c r="F33" s="36">
        <v>0</v>
      </c>
      <c r="G33" s="36">
        <v>0</v>
      </c>
      <c r="H33" s="36"/>
      <c r="I33" s="36">
        <v>0</v>
      </c>
    </row>
    <row r="34" spans="1:9" ht="15.75">
      <c r="A34" s="34" t="s">
        <v>57</v>
      </c>
      <c r="B34" s="34"/>
      <c r="C34" s="34"/>
      <c r="D34" s="34"/>
      <c r="E34" s="34"/>
      <c r="F34" s="36">
        <v>0</v>
      </c>
      <c r="G34" s="36">
        <v>0</v>
      </c>
      <c r="H34" s="36"/>
      <c r="I34" s="36">
        <v>0</v>
      </c>
    </row>
    <row r="35" spans="1:9" ht="15.75">
      <c r="A35" s="34" t="s">
        <v>266</v>
      </c>
      <c r="B35" s="34"/>
      <c r="C35" s="34"/>
      <c r="D35" s="34"/>
      <c r="E35" s="34"/>
      <c r="F35" s="36">
        <v>0</v>
      </c>
      <c r="G35" s="36">
        <v>0</v>
      </c>
      <c r="H35" s="36"/>
      <c r="I35" s="36">
        <v>0</v>
      </c>
    </row>
    <row r="36" spans="1:9" ht="15.75">
      <c r="A36" s="34" t="s">
        <v>64</v>
      </c>
      <c r="B36" s="34"/>
      <c r="C36" s="34"/>
      <c r="D36" s="34"/>
      <c r="E36" s="34"/>
      <c r="F36" s="36"/>
      <c r="G36" s="36"/>
      <c r="H36" s="36"/>
      <c r="I36" s="36"/>
    </row>
    <row r="37" spans="1:9" ht="15.75">
      <c r="A37" s="34" t="s">
        <v>142</v>
      </c>
      <c r="B37" s="34"/>
      <c r="C37" s="34"/>
      <c r="D37" s="34"/>
      <c r="E37" s="34"/>
      <c r="F37" s="36">
        <f>1298285+876050</f>
        <v>2174335</v>
      </c>
      <c r="G37" s="36">
        <v>3615473</v>
      </c>
      <c r="H37" s="36">
        <v>2313811784</v>
      </c>
      <c r="I37" s="36">
        <v>2454088450</v>
      </c>
    </row>
    <row r="38" spans="1:9" ht="15.75">
      <c r="A38" s="34" t="s">
        <v>76</v>
      </c>
      <c r="B38" s="34"/>
      <c r="C38" s="34"/>
      <c r="D38" s="34"/>
      <c r="E38" s="34"/>
      <c r="F38" s="36">
        <v>0</v>
      </c>
      <c r="G38" s="36">
        <v>0</v>
      </c>
      <c r="H38" s="36"/>
      <c r="I38" s="36">
        <v>0</v>
      </c>
    </row>
    <row r="39" spans="1:9" ht="15.75">
      <c r="A39" s="34" t="s">
        <v>77</v>
      </c>
      <c r="B39" s="34"/>
      <c r="C39" s="34"/>
      <c r="D39" s="34"/>
      <c r="E39" s="34"/>
      <c r="F39" s="36">
        <v>0</v>
      </c>
      <c r="G39" s="36">
        <v>0</v>
      </c>
      <c r="H39" s="36"/>
      <c r="I39" s="36">
        <v>0</v>
      </c>
    </row>
    <row r="40" spans="1:9" ht="15.75">
      <c r="A40" s="34" t="s">
        <v>78</v>
      </c>
      <c r="B40" s="34"/>
      <c r="C40" s="34"/>
      <c r="D40" s="34"/>
      <c r="E40" s="34"/>
      <c r="F40" s="36">
        <v>0</v>
      </c>
      <c r="G40" s="36">
        <v>0</v>
      </c>
      <c r="H40" s="36">
        <v>0</v>
      </c>
      <c r="I40" s="36">
        <v>0</v>
      </c>
    </row>
    <row r="41" spans="1:9" ht="15.75">
      <c r="A41" s="34" t="s">
        <v>277</v>
      </c>
      <c r="B41" s="34"/>
      <c r="C41" s="34"/>
      <c r="D41" s="34"/>
      <c r="E41" s="34"/>
      <c r="F41" s="36">
        <v>7610</v>
      </c>
      <c r="G41" s="36">
        <v>7610</v>
      </c>
      <c r="H41" s="36">
        <v>29376</v>
      </c>
      <c r="I41" s="36">
        <v>28352</v>
      </c>
    </row>
    <row r="42" spans="1:9" ht="15.75">
      <c r="A42" s="34" t="s">
        <v>79</v>
      </c>
      <c r="B42" s="34"/>
      <c r="C42" s="34"/>
      <c r="D42" s="34"/>
      <c r="E42" s="34"/>
      <c r="F42" s="36">
        <v>51094</v>
      </c>
      <c r="G42" s="36">
        <v>34617</v>
      </c>
      <c r="H42" s="36">
        <v>68736</v>
      </c>
      <c r="I42" s="36">
        <v>66739</v>
      </c>
    </row>
    <row r="43" spans="1:9" ht="15.75">
      <c r="A43" s="34" t="s">
        <v>80</v>
      </c>
      <c r="B43" s="34"/>
      <c r="C43" s="34"/>
      <c r="D43" s="34"/>
      <c r="E43" s="34"/>
      <c r="F43" s="36">
        <f>24098+7634+62169+63+9242+113592</f>
        <v>216798</v>
      </c>
      <c r="G43" s="36">
        <v>90960</v>
      </c>
      <c r="H43" s="36">
        <v>296063707</v>
      </c>
      <c r="I43" s="36">
        <v>138563508</v>
      </c>
    </row>
    <row r="44" spans="1:9" ht="15.75">
      <c r="A44" s="34" t="s">
        <v>81</v>
      </c>
      <c r="B44" s="34"/>
      <c r="C44" s="34"/>
      <c r="D44" s="34"/>
      <c r="E44" s="34"/>
      <c r="F44" s="36">
        <v>0</v>
      </c>
      <c r="G44" s="36">
        <v>0</v>
      </c>
      <c r="H44" s="36"/>
      <c r="I44" s="36"/>
    </row>
    <row r="45" spans="1:9" ht="15.75">
      <c r="A45" s="34" t="s">
        <v>82</v>
      </c>
      <c r="B45" s="34"/>
      <c r="C45" s="34"/>
      <c r="D45" s="34"/>
      <c r="E45" s="34"/>
      <c r="F45" s="36">
        <v>0</v>
      </c>
      <c r="G45" s="36">
        <v>0</v>
      </c>
      <c r="H45" s="36"/>
      <c r="I45" s="36"/>
    </row>
    <row r="46" spans="1:9" s="14" customFormat="1" ht="15.75">
      <c r="A46" s="33" t="s">
        <v>83</v>
      </c>
      <c r="B46" s="33"/>
      <c r="C46" s="33"/>
      <c r="D46" s="33"/>
      <c r="E46" s="33"/>
      <c r="F46" s="37">
        <f>SUM(F32:F45)</f>
        <v>30775045</v>
      </c>
      <c r="G46" s="37">
        <f>SUM(G32:G45)</f>
        <v>32620067</v>
      </c>
      <c r="H46" s="37">
        <f>SUM(H32:H45)</f>
        <v>2718952111</v>
      </c>
      <c r="I46" s="37">
        <f>SUM(I32:I45)</f>
        <v>2699959660</v>
      </c>
    </row>
    <row r="47" spans="1:9" ht="15.75">
      <c r="A47" s="33" t="s">
        <v>84</v>
      </c>
      <c r="B47" s="34"/>
      <c r="C47" s="34"/>
      <c r="D47" s="34"/>
      <c r="E47" s="34"/>
      <c r="F47" s="36"/>
      <c r="G47" s="36"/>
      <c r="H47" s="36"/>
      <c r="I47" s="36"/>
    </row>
    <row r="48" spans="1:9" ht="15.75">
      <c r="A48" s="34" t="s">
        <v>85</v>
      </c>
      <c r="B48" s="34"/>
      <c r="C48" s="34"/>
      <c r="D48" s="34"/>
      <c r="E48" s="34"/>
      <c r="F48" s="36">
        <v>2632918</v>
      </c>
      <c r="G48" s="36">
        <v>2288494</v>
      </c>
      <c r="H48" s="36">
        <v>12353483</v>
      </c>
      <c r="I48" s="36">
        <v>12353483</v>
      </c>
    </row>
    <row r="49" spans="1:9" ht="15.75">
      <c r="A49" s="34" t="s">
        <v>86</v>
      </c>
      <c r="B49" s="34"/>
      <c r="C49" s="34"/>
      <c r="D49" s="34"/>
      <c r="E49" s="34"/>
      <c r="F49" s="36">
        <v>175128</v>
      </c>
      <c r="G49" s="36">
        <v>175129</v>
      </c>
      <c r="H49" s="36">
        <v>30621187</v>
      </c>
      <c r="I49" s="36">
        <v>30621187</v>
      </c>
    </row>
    <row r="50" spans="1:9" ht="15.75">
      <c r="A50" s="34" t="s">
        <v>87</v>
      </c>
      <c r="B50" s="34"/>
      <c r="C50" s="34"/>
      <c r="D50" s="34"/>
      <c r="E50" s="34"/>
      <c r="F50" s="36">
        <v>3230959</v>
      </c>
      <c r="G50" s="36">
        <v>2996679</v>
      </c>
      <c r="H50" s="36">
        <v>0</v>
      </c>
      <c r="I50" s="36">
        <v>0</v>
      </c>
    </row>
    <row r="51" spans="1:9" ht="15.75">
      <c r="A51" s="34" t="s">
        <v>88</v>
      </c>
      <c r="B51" s="34"/>
      <c r="C51" s="34"/>
      <c r="D51" s="34"/>
      <c r="E51" s="34"/>
      <c r="F51" s="36">
        <v>0</v>
      </c>
      <c r="G51" s="36">
        <v>345999</v>
      </c>
      <c r="H51" s="36">
        <f>979558+112341134</f>
        <v>113320692</v>
      </c>
      <c r="I51" s="36">
        <v>113435507</v>
      </c>
    </row>
    <row r="52" spans="1:9" ht="15.75">
      <c r="A52" s="34" t="s">
        <v>89</v>
      </c>
      <c r="B52" s="34"/>
      <c r="C52" s="34"/>
      <c r="D52" s="34"/>
      <c r="E52" s="34"/>
      <c r="F52" s="36">
        <f>SUM(F48:F51)</f>
        <v>6039005</v>
      </c>
      <c r="G52" s="36">
        <f>SUM(G48:G51)</f>
        <v>5806301</v>
      </c>
      <c r="H52" s="36">
        <f>SUM(H48:H51)</f>
        <v>156295362</v>
      </c>
      <c r="I52" s="36">
        <f>SUM(I48:I51)</f>
        <v>156410177</v>
      </c>
    </row>
    <row r="53" spans="1:9" ht="15.75">
      <c r="A53" s="34" t="s">
        <v>90</v>
      </c>
      <c r="B53" s="34"/>
      <c r="C53" s="34"/>
      <c r="D53" s="34"/>
      <c r="E53" s="34"/>
      <c r="F53" s="36"/>
      <c r="G53" s="36"/>
      <c r="H53" s="36"/>
      <c r="I53" s="36"/>
    </row>
    <row r="54" spans="1:9" s="14" customFormat="1" ht="15.75">
      <c r="A54" s="33" t="s">
        <v>91</v>
      </c>
      <c r="B54" s="33"/>
      <c r="C54" s="33"/>
      <c r="D54" s="33"/>
      <c r="E54" s="33"/>
      <c r="F54" s="37">
        <f>+F53+F52</f>
        <v>6039005</v>
      </c>
      <c r="G54" s="37">
        <f>+G53+G52</f>
        <v>5806301</v>
      </c>
      <c r="H54" s="37">
        <f>+H53+H52</f>
        <v>156295362</v>
      </c>
      <c r="I54" s="37">
        <f>+I53+I52</f>
        <v>156410177</v>
      </c>
    </row>
    <row r="55" spans="1:9" s="14" customFormat="1" ht="15.75">
      <c r="A55" s="33" t="s">
        <v>92</v>
      </c>
      <c r="B55" s="33"/>
      <c r="C55" s="33"/>
      <c r="D55" s="33"/>
      <c r="E55" s="33"/>
      <c r="F55" s="37">
        <f>+F54+F46</f>
        <v>36814050</v>
      </c>
      <c r="G55" s="37">
        <f>+G54+G46</f>
        <v>38426368</v>
      </c>
      <c r="H55" s="37">
        <f>+H54+H46</f>
        <v>2875247473</v>
      </c>
      <c r="I55" s="37">
        <f>+I54+I46</f>
        <v>2856369837</v>
      </c>
    </row>
    <row r="56" spans="1:9" ht="15.75">
      <c r="A56" s="33" t="s">
        <v>93</v>
      </c>
      <c r="B56" s="34"/>
      <c r="C56" s="34"/>
      <c r="D56" s="34"/>
      <c r="E56" s="34"/>
      <c r="F56" s="36">
        <v>1701740</v>
      </c>
      <c r="G56" s="36">
        <v>1730187</v>
      </c>
      <c r="H56" s="36">
        <v>862793745</v>
      </c>
      <c r="I56" s="36">
        <v>835625213</v>
      </c>
    </row>
    <row r="57" spans="1:9" ht="15.75">
      <c r="A57" s="33" t="s">
        <v>94</v>
      </c>
      <c r="B57" s="34"/>
      <c r="C57" s="34"/>
      <c r="D57" s="34"/>
      <c r="E57" s="34"/>
      <c r="F57" s="36"/>
      <c r="G57" s="36"/>
      <c r="H57" s="36"/>
      <c r="I57" s="36"/>
    </row>
    <row r="58" spans="1:9" ht="15.75">
      <c r="A58" s="34" t="s">
        <v>95</v>
      </c>
      <c r="B58" s="34"/>
      <c r="C58" s="34"/>
      <c r="D58" s="34"/>
      <c r="E58" s="34"/>
      <c r="F58" s="36">
        <v>29</v>
      </c>
      <c r="G58" s="36">
        <v>29</v>
      </c>
      <c r="H58" s="36">
        <v>31714</v>
      </c>
      <c r="I58" s="36">
        <v>32118</v>
      </c>
    </row>
    <row r="59" spans="1:9" ht="15.75">
      <c r="A59" s="34" t="s">
        <v>96</v>
      </c>
      <c r="B59" s="34"/>
      <c r="C59" s="34"/>
      <c r="D59" s="34"/>
      <c r="E59" s="34"/>
      <c r="F59" s="36">
        <v>2</v>
      </c>
      <c r="G59" s="36">
        <v>2</v>
      </c>
      <c r="H59" s="36">
        <v>3400</v>
      </c>
      <c r="I59" s="36">
        <v>3389</v>
      </c>
    </row>
    <row r="60" spans="6:9" ht="15">
      <c r="F60" s="13"/>
      <c r="G60" s="13"/>
      <c r="H60" s="13"/>
      <c r="I60" s="13"/>
    </row>
    <row r="61" spans="6:9" ht="15.75">
      <c r="F61" s="12"/>
      <c r="G61" s="19"/>
      <c r="H61" s="19"/>
      <c r="I61" s="19"/>
    </row>
    <row r="62" spans="6:9" ht="15.75">
      <c r="F62" s="12"/>
      <c r="G62" s="19"/>
      <c r="H62" s="19"/>
      <c r="I62" s="19"/>
    </row>
    <row r="63" spans="6:9" ht="15.75">
      <c r="F63" s="12"/>
      <c r="G63" s="19"/>
      <c r="H63" s="19"/>
      <c r="I63" s="19"/>
    </row>
    <row r="64" spans="6:9" ht="15.75">
      <c r="F64" s="12"/>
      <c r="G64" s="19"/>
      <c r="H64" s="19"/>
      <c r="I64" s="19"/>
    </row>
    <row r="65" spans="6:9" ht="15">
      <c r="F65" s="19"/>
      <c r="G65" s="19"/>
      <c r="H65" s="19"/>
      <c r="I65" s="19"/>
    </row>
    <row r="66" spans="6:9" ht="15">
      <c r="F66" s="19"/>
      <c r="G66" s="19"/>
      <c r="H66" s="19"/>
      <c r="I66" s="19"/>
    </row>
    <row r="67" spans="6:9" ht="15">
      <c r="F67" s="19"/>
      <c r="G67" s="19"/>
      <c r="H67" s="19"/>
      <c r="I67" s="19"/>
    </row>
    <row r="68" spans="6:9" ht="15">
      <c r="F68" s="19"/>
      <c r="G68" s="19"/>
      <c r="H68" s="19"/>
      <c r="I68" s="19"/>
    </row>
    <row r="69" spans="6:9" ht="15">
      <c r="F69" s="19"/>
      <c r="G69" s="19"/>
      <c r="H69" s="19"/>
      <c r="I69" s="19"/>
    </row>
    <row r="70" spans="6:9" ht="15">
      <c r="F70" s="19"/>
      <c r="G70" s="19"/>
      <c r="H70" s="19"/>
      <c r="I70" s="19"/>
    </row>
    <row r="71" spans="6:9" ht="15">
      <c r="F71" s="19"/>
      <c r="G71" s="19"/>
      <c r="H71" s="19"/>
      <c r="I71" s="19"/>
    </row>
    <row r="72" spans="6:9" ht="15">
      <c r="F72" s="19"/>
      <c r="G72" s="19"/>
      <c r="H72" s="19"/>
      <c r="I72" s="19"/>
    </row>
    <row r="73" spans="6:9" ht="15">
      <c r="F73" s="19"/>
      <c r="G73" s="19"/>
      <c r="H73" s="19"/>
      <c r="I73" s="19"/>
    </row>
    <row r="74" spans="6:9" ht="15">
      <c r="F74" s="19"/>
      <c r="G74" s="19"/>
      <c r="H74" s="19"/>
      <c r="I74" s="19"/>
    </row>
  </sheetData>
  <sheetProtection/>
  <mergeCells count="10">
    <mergeCell ref="A1:I1"/>
    <mergeCell ref="A2:I2"/>
    <mergeCell ref="A4:I4"/>
    <mergeCell ref="I6:I7"/>
    <mergeCell ref="H6:H7"/>
    <mergeCell ref="G6:G7"/>
    <mergeCell ref="F6:F7"/>
    <mergeCell ref="A3:I3"/>
    <mergeCell ref="F5:G5"/>
    <mergeCell ref="H5:I5"/>
  </mergeCells>
  <printOptions/>
  <pageMargins left="0.6" right="0.42" top="0.7480314960629921" bottom="0.7480314960629921" header="0.31496062992125984" footer="0.31496062992125984"/>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V66"/>
  <sheetViews>
    <sheetView zoomScalePageLayoutView="0" workbookViewId="0" topLeftCell="F38">
      <selection activeCell="P61" sqref="P61"/>
    </sheetView>
  </sheetViews>
  <sheetFormatPr defaultColWidth="9.140625" defaultRowHeight="15"/>
  <cols>
    <col min="1" max="1" width="45.7109375" style="1" customWidth="1"/>
    <col min="2" max="5" width="0" style="1" hidden="1" customWidth="1"/>
    <col min="6" max="6" width="14.7109375" style="1" customWidth="1"/>
    <col min="7" max="7" width="14.28125" style="1" customWidth="1"/>
    <col min="8" max="8" width="15.00390625" style="1" customWidth="1"/>
    <col min="9" max="9" width="14.421875" style="1" customWidth="1"/>
    <col min="10" max="10" width="15.421875" style="1" customWidth="1"/>
    <col min="11" max="11" width="16.57421875" style="1" customWidth="1"/>
    <col min="12" max="12" width="14.00390625" style="1" bestFit="1" customWidth="1"/>
    <col min="13" max="13" width="15.7109375" style="1" bestFit="1" customWidth="1"/>
    <col min="14" max="14" width="15.7109375" style="1" customWidth="1"/>
    <col min="15" max="15" width="15.7109375" style="1" bestFit="1" customWidth="1"/>
    <col min="16" max="16384" width="9.140625" style="1" customWidth="1"/>
  </cols>
  <sheetData>
    <row r="1" spans="1:15" ht="15.75">
      <c r="A1" s="193" t="s">
        <v>39</v>
      </c>
      <c r="B1" s="194"/>
      <c r="C1" s="194"/>
      <c r="D1" s="194"/>
      <c r="E1" s="194"/>
      <c r="F1" s="194"/>
      <c r="G1" s="194"/>
      <c r="H1" s="194"/>
      <c r="I1" s="194"/>
      <c r="J1" s="194"/>
      <c r="K1" s="194"/>
      <c r="L1" s="194"/>
      <c r="M1" s="194"/>
      <c r="N1" s="194"/>
      <c r="O1" s="195"/>
    </row>
    <row r="2" spans="1:22" ht="15.75">
      <c r="A2" s="196" t="s">
        <v>97</v>
      </c>
      <c r="B2" s="197"/>
      <c r="C2" s="197"/>
      <c r="D2" s="197"/>
      <c r="E2" s="197"/>
      <c r="F2" s="197"/>
      <c r="G2" s="197"/>
      <c r="H2" s="197"/>
      <c r="I2" s="197"/>
      <c r="J2" s="197"/>
      <c r="K2" s="197"/>
      <c r="L2" s="197"/>
      <c r="M2" s="197"/>
      <c r="N2" s="197"/>
      <c r="O2" s="198"/>
      <c r="P2" s="87"/>
      <c r="Q2" s="87"/>
      <c r="R2" s="87"/>
      <c r="S2" s="87"/>
      <c r="T2" s="87"/>
      <c r="U2" s="87"/>
      <c r="V2" s="87"/>
    </row>
    <row r="3" spans="1:22" ht="15.75">
      <c r="A3" s="196" t="s">
        <v>280</v>
      </c>
      <c r="B3" s="197"/>
      <c r="C3" s="197"/>
      <c r="D3" s="197"/>
      <c r="E3" s="197"/>
      <c r="F3" s="197"/>
      <c r="G3" s="197"/>
      <c r="H3" s="197"/>
      <c r="I3" s="197"/>
      <c r="J3" s="197"/>
      <c r="K3" s="197"/>
      <c r="L3" s="197"/>
      <c r="M3" s="197"/>
      <c r="N3" s="197"/>
      <c r="O3" s="198"/>
      <c r="P3" s="87"/>
      <c r="Q3" s="87"/>
      <c r="R3" s="87"/>
      <c r="S3" s="87"/>
      <c r="T3" s="87"/>
      <c r="U3" s="87"/>
      <c r="V3" s="87"/>
    </row>
    <row r="4" spans="1:22" ht="15.75">
      <c r="A4" s="199"/>
      <c r="B4" s="200"/>
      <c r="C4" s="200"/>
      <c r="D4" s="200"/>
      <c r="E4" s="200"/>
      <c r="F4" s="200"/>
      <c r="G4" s="200"/>
      <c r="H4" s="200"/>
      <c r="I4" s="200"/>
      <c r="J4" s="200"/>
      <c r="K4" s="200"/>
      <c r="L4" s="200"/>
      <c r="M4" s="200"/>
      <c r="N4" s="200"/>
      <c r="O4" s="201"/>
      <c r="P4" s="86"/>
      <c r="Q4" s="86"/>
      <c r="R4" s="86"/>
      <c r="S4" s="86"/>
      <c r="T4" s="86"/>
      <c r="U4" s="86"/>
      <c r="V4" s="86"/>
    </row>
    <row r="5" spans="1:15" ht="37.5" customHeight="1">
      <c r="A5" s="123" t="s">
        <v>34</v>
      </c>
      <c r="B5" s="116"/>
      <c r="C5" s="116"/>
      <c r="D5" s="116"/>
      <c r="E5" s="116"/>
      <c r="F5" s="116"/>
      <c r="G5" s="116"/>
      <c r="H5" s="116"/>
      <c r="I5" s="116"/>
      <c r="J5" s="116"/>
      <c r="K5" s="116"/>
      <c r="L5" s="116"/>
      <c r="M5" s="116"/>
      <c r="N5" s="116"/>
      <c r="O5" s="117"/>
    </row>
    <row r="6" spans="1:15" ht="15.75">
      <c r="A6" s="79"/>
      <c r="B6" s="8"/>
      <c r="C6" s="8"/>
      <c r="D6" s="8"/>
      <c r="E6" s="8"/>
      <c r="F6" s="212" t="s">
        <v>114</v>
      </c>
      <c r="G6" s="213"/>
      <c r="H6" s="214"/>
      <c r="I6" s="212" t="s">
        <v>123</v>
      </c>
      <c r="J6" s="213"/>
      <c r="K6" s="214"/>
      <c r="L6" s="91"/>
      <c r="M6" s="88"/>
      <c r="N6" s="92"/>
      <c r="O6" s="88"/>
    </row>
    <row r="7" spans="1:15" ht="31.5">
      <c r="A7" s="80" t="s">
        <v>301</v>
      </c>
      <c r="B7" s="9"/>
      <c r="C7" s="9"/>
      <c r="D7" s="9"/>
      <c r="E7" s="9"/>
      <c r="F7" s="88" t="s">
        <v>115</v>
      </c>
      <c r="G7" s="88" t="s">
        <v>115</v>
      </c>
      <c r="H7" s="88" t="s">
        <v>119</v>
      </c>
      <c r="I7" s="89" t="s">
        <v>121</v>
      </c>
      <c r="J7" s="89" t="s">
        <v>124</v>
      </c>
      <c r="K7" s="89" t="s">
        <v>126</v>
      </c>
      <c r="L7" s="89" t="s">
        <v>128</v>
      </c>
      <c r="M7" s="89" t="s">
        <v>130</v>
      </c>
      <c r="N7" s="93" t="s">
        <v>267</v>
      </c>
      <c r="O7" s="89" t="s">
        <v>91</v>
      </c>
    </row>
    <row r="8" spans="1:15" ht="15.75">
      <c r="A8" s="81"/>
      <c r="B8" s="9"/>
      <c r="C8" s="9"/>
      <c r="D8" s="9"/>
      <c r="E8" s="9"/>
      <c r="F8" s="89" t="s">
        <v>116</v>
      </c>
      <c r="G8" s="89" t="s">
        <v>118</v>
      </c>
      <c r="H8" s="89" t="s">
        <v>120</v>
      </c>
      <c r="I8" s="89" t="s">
        <v>122</v>
      </c>
      <c r="J8" s="89" t="s">
        <v>125</v>
      </c>
      <c r="K8" s="89" t="s">
        <v>127</v>
      </c>
      <c r="L8" s="89" t="s">
        <v>129</v>
      </c>
      <c r="M8" s="89"/>
      <c r="N8" s="89" t="s">
        <v>131</v>
      </c>
      <c r="O8" s="89"/>
    </row>
    <row r="9" spans="1:15" ht="15.75">
      <c r="A9" s="42"/>
      <c r="B9" s="5"/>
      <c r="C9" s="5"/>
      <c r="D9" s="5"/>
      <c r="E9" s="5"/>
      <c r="F9" s="90" t="s">
        <v>117</v>
      </c>
      <c r="G9" s="90" t="s">
        <v>117</v>
      </c>
      <c r="H9" s="90"/>
      <c r="I9" s="90"/>
      <c r="J9" s="90"/>
      <c r="K9" s="90"/>
      <c r="L9" s="90"/>
      <c r="M9" s="90"/>
      <c r="N9" s="90"/>
      <c r="O9" s="90"/>
    </row>
    <row r="10" spans="1:15" ht="15.75">
      <c r="A10" s="74" t="s">
        <v>285</v>
      </c>
      <c r="B10" s="77"/>
      <c r="C10" s="75"/>
      <c r="D10" s="75"/>
      <c r="E10" s="82"/>
      <c r="F10" s="76">
        <v>0</v>
      </c>
      <c r="G10" s="76">
        <v>0</v>
      </c>
      <c r="H10" s="76">
        <v>2288495</v>
      </c>
      <c r="I10" s="83">
        <v>175129</v>
      </c>
      <c r="J10" s="76">
        <v>0</v>
      </c>
      <c r="K10" s="76">
        <v>2996678</v>
      </c>
      <c r="L10" s="76">
        <v>345999</v>
      </c>
      <c r="M10" s="76">
        <f>SUM(F10:L10)</f>
        <v>5806301</v>
      </c>
      <c r="N10" s="76">
        <v>0</v>
      </c>
      <c r="O10" s="76">
        <f>+N10+M10</f>
        <v>5806301</v>
      </c>
    </row>
    <row r="11" spans="1:15" ht="15.75">
      <c r="A11" s="74" t="s">
        <v>98</v>
      </c>
      <c r="B11" s="77"/>
      <c r="C11" s="75"/>
      <c r="D11" s="75"/>
      <c r="E11" s="82"/>
      <c r="F11" s="76"/>
      <c r="G11" s="76"/>
      <c r="H11" s="76"/>
      <c r="I11" s="83"/>
      <c r="J11" s="76"/>
      <c r="K11" s="76"/>
      <c r="L11" s="76"/>
      <c r="M11" s="76"/>
      <c r="N11" s="76"/>
      <c r="O11" s="76"/>
    </row>
    <row r="12" spans="1:15" ht="15.75">
      <c r="A12" s="75"/>
      <c r="B12" s="77"/>
      <c r="C12" s="75"/>
      <c r="D12" s="75"/>
      <c r="E12" s="82"/>
      <c r="F12" s="76"/>
      <c r="G12" s="76"/>
      <c r="H12" s="76"/>
      <c r="I12" s="83"/>
      <c r="J12" s="76"/>
      <c r="K12" s="76"/>
      <c r="L12" s="76"/>
      <c r="M12" s="76">
        <f>SUM(F12:L12)</f>
        <v>0</v>
      </c>
      <c r="N12" s="76"/>
      <c r="O12" s="76">
        <f>+N12+M12</f>
        <v>0</v>
      </c>
    </row>
    <row r="13" spans="1:15" ht="15.75">
      <c r="A13" s="75" t="s">
        <v>99</v>
      </c>
      <c r="B13" s="77"/>
      <c r="C13" s="75"/>
      <c r="D13" s="75"/>
      <c r="E13" s="82"/>
      <c r="F13" s="76">
        <v>0</v>
      </c>
      <c r="G13" s="76">
        <v>0</v>
      </c>
      <c r="H13" s="76">
        <v>0</v>
      </c>
      <c r="I13" s="83">
        <v>0</v>
      </c>
      <c r="J13" s="76">
        <v>0</v>
      </c>
      <c r="K13" s="76">
        <v>231468</v>
      </c>
      <c r="L13" s="76"/>
      <c r="M13" s="76">
        <f>SUM(F13:L13)</f>
        <v>231468</v>
      </c>
      <c r="N13" s="76"/>
      <c r="O13" s="76">
        <f>+N13+M13</f>
        <v>231468</v>
      </c>
    </row>
    <row r="14" spans="1:15" ht="15.75">
      <c r="A14" s="75" t="s">
        <v>100</v>
      </c>
      <c r="B14" s="77"/>
      <c r="C14" s="75"/>
      <c r="D14" s="75"/>
      <c r="E14" s="82"/>
      <c r="F14" s="76"/>
      <c r="G14" s="76"/>
      <c r="H14" s="76"/>
      <c r="I14" s="83"/>
      <c r="J14" s="76"/>
      <c r="K14" s="76">
        <v>0</v>
      </c>
      <c r="L14" s="76">
        <v>0</v>
      </c>
      <c r="M14" s="76">
        <f>SUM(F14:L14)</f>
        <v>0</v>
      </c>
      <c r="N14" s="76"/>
      <c r="O14" s="76">
        <f>+N14+M14</f>
        <v>0</v>
      </c>
    </row>
    <row r="15" spans="1:15" ht="15.75">
      <c r="A15" s="33" t="s">
        <v>98</v>
      </c>
      <c r="B15" s="3"/>
      <c r="C15" s="3"/>
      <c r="D15" s="3"/>
      <c r="E15" s="3"/>
      <c r="F15" s="36">
        <f>+F11+F13+F14</f>
        <v>0</v>
      </c>
      <c r="G15" s="36">
        <f>+G11+G13+G14</f>
        <v>0</v>
      </c>
      <c r="H15" s="36">
        <f>H10</f>
        <v>2288495</v>
      </c>
      <c r="I15" s="84">
        <f>I10</f>
        <v>175129</v>
      </c>
      <c r="J15" s="36">
        <f>+J11+J13+J14</f>
        <v>0</v>
      </c>
      <c r="K15" s="36">
        <v>3100255</v>
      </c>
      <c r="L15" s="36"/>
      <c r="M15" s="36">
        <f>M13+M10</f>
        <v>6037769</v>
      </c>
      <c r="N15" s="36">
        <f>+N11+N13+N14</f>
        <v>0</v>
      </c>
      <c r="O15" s="36">
        <f>M15</f>
        <v>6037769</v>
      </c>
    </row>
    <row r="16" spans="1:15" ht="15.75">
      <c r="A16" s="10"/>
      <c r="B16" s="3"/>
      <c r="C16" s="3"/>
      <c r="D16" s="3"/>
      <c r="E16" s="3"/>
      <c r="F16" s="36"/>
      <c r="G16" s="36"/>
      <c r="H16" s="36"/>
      <c r="I16" s="36"/>
      <c r="J16" s="36"/>
      <c r="K16" s="36"/>
      <c r="L16" s="36"/>
      <c r="M16" s="36"/>
      <c r="N16" s="36"/>
      <c r="O16" s="36"/>
    </row>
    <row r="17" spans="1:15" ht="15.75">
      <c r="A17" s="33" t="s">
        <v>101</v>
      </c>
      <c r="B17" s="3"/>
      <c r="C17" s="3"/>
      <c r="D17" s="3"/>
      <c r="E17" s="3"/>
      <c r="F17" s="36"/>
      <c r="G17" s="36"/>
      <c r="H17" s="36"/>
      <c r="I17" s="84"/>
      <c r="J17" s="36"/>
      <c r="K17" s="36"/>
      <c r="L17" s="36"/>
      <c r="M17" s="36"/>
      <c r="N17" s="36"/>
      <c r="O17" s="36"/>
    </row>
    <row r="18" spans="1:15" ht="15.75">
      <c r="A18" s="33" t="s">
        <v>102</v>
      </c>
      <c r="B18" s="3"/>
      <c r="C18" s="3"/>
      <c r="D18" s="3"/>
      <c r="E18" s="3"/>
      <c r="F18" s="36"/>
      <c r="G18" s="36"/>
      <c r="H18" s="36"/>
      <c r="I18" s="84"/>
      <c r="J18" s="36"/>
      <c r="K18" s="36"/>
      <c r="L18" s="36"/>
      <c r="M18" s="36"/>
      <c r="N18" s="36"/>
      <c r="O18" s="36"/>
    </row>
    <row r="19" spans="1:15" ht="15.75">
      <c r="A19" s="34" t="s">
        <v>103</v>
      </c>
      <c r="B19" s="3"/>
      <c r="C19" s="3"/>
      <c r="D19" s="3"/>
      <c r="E19" s="3"/>
      <c r="F19" s="36"/>
      <c r="G19" s="36"/>
      <c r="H19" s="36"/>
      <c r="I19" s="84"/>
      <c r="J19" s="36"/>
      <c r="K19" s="36"/>
      <c r="L19" s="36"/>
      <c r="M19" s="36"/>
      <c r="N19" s="36"/>
      <c r="O19" s="36"/>
    </row>
    <row r="20" spans="1:15" ht="15.75">
      <c r="A20" s="33" t="s">
        <v>104</v>
      </c>
      <c r="B20" s="3"/>
      <c r="C20" s="3"/>
      <c r="D20" s="3"/>
      <c r="E20" s="3"/>
      <c r="F20" s="36"/>
      <c r="G20" s="36"/>
      <c r="H20" s="36"/>
      <c r="I20" s="84"/>
      <c r="J20" s="36"/>
      <c r="K20" s="36"/>
      <c r="L20" s="36"/>
      <c r="M20" s="36"/>
      <c r="N20" s="36"/>
      <c r="O20" s="36"/>
    </row>
    <row r="21" spans="1:15" ht="15.75">
      <c r="A21" s="34" t="s">
        <v>105</v>
      </c>
      <c r="B21" s="3"/>
      <c r="C21" s="3"/>
      <c r="D21" s="3"/>
      <c r="E21" s="3"/>
      <c r="F21" s="36"/>
      <c r="G21" s="36"/>
      <c r="H21" s="36"/>
      <c r="I21" s="84"/>
      <c r="J21" s="36"/>
      <c r="K21" s="36"/>
      <c r="L21" s="36"/>
      <c r="M21" s="36"/>
      <c r="N21" s="36"/>
      <c r="O21" s="36"/>
    </row>
    <row r="22" spans="1:15" ht="15.75">
      <c r="A22" s="34" t="s">
        <v>106</v>
      </c>
      <c r="B22" s="3"/>
      <c r="C22" s="3"/>
      <c r="D22" s="3"/>
      <c r="E22" s="3"/>
      <c r="F22" s="36"/>
      <c r="G22" s="36"/>
      <c r="H22" s="36"/>
      <c r="I22" s="84"/>
      <c r="J22" s="36"/>
      <c r="K22" s="36"/>
      <c r="L22" s="36"/>
      <c r="M22" s="36"/>
      <c r="N22" s="36"/>
      <c r="O22" s="36"/>
    </row>
    <row r="23" spans="1:15" ht="15.75">
      <c r="A23" s="34" t="s">
        <v>107</v>
      </c>
      <c r="B23" s="3"/>
      <c r="C23" s="3"/>
      <c r="D23" s="3"/>
      <c r="E23" s="3"/>
      <c r="F23" s="36"/>
      <c r="G23" s="36"/>
      <c r="H23" s="36"/>
      <c r="I23" s="84"/>
      <c r="J23" s="36"/>
      <c r="K23" s="36"/>
      <c r="L23" s="36">
        <v>0</v>
      </c>
      <c r="M23" s="36">
        <f>SUM(F23:L23)</f>
        <v>0</v>
      </c>
      <c r="N23" s="36"/>
      <c r="O23" s="36">
        <f>+N23+M23</f>
        <v>0</v>
      </c>
    </row>
    <row r="24" spans="1:15" ht="15.75">
      <c r="A24" s="34" t="s">
        <v>108</v>
      </c>
      <c r="B24" s="3"/>
      <c r="C24" s="3"/>
      <c r="D24" s="3"/>
      <c r="E24" s="3"/>
      <c r="F24" s="36"/>
      <c r="G24" s="36"/>
      <c r="H24" s="36"/>
      <c r="I24" s="84"/>
      <c r="J24" s="36"/>
      <c r="K24" s="36"/>
      <c r="L24" s="36"/>
      <c r="M24" s="36"/>
      <c r="N24" s="36"/>
      <c r="O24" s="36"/>
    </row>
    <row r="25" spans="1:15" ht="15.75">
      <c r="A25" s="34" t="s">
        <v>109</v>
      </c>
      <c r="B25" s="3"/>
      <c r="C25" s="3"/>
      <c r="D25" s="3"/>
      <c r="E25" s="3"/>
      <c r="F25" s="36"/>
      <c r="G25" s="36"/>
      <c r="H25" s="36"/>
      <c r="I25" s="84"/>
      <c r="J25" s="36"/>
      <c r="K25" s="36"/>
      <c r="L25" s="36"/>
      <c r="M25" s="36"/>
      <c r="N25" s="36"/>
      <c r="O25" s="36"/>
    </row>
    <row r="26" spans="1:15" ht="15.75">
      <c r="A26" s="34" t="s">
        <v>110</v>
      </c>
      <c r="B26" s="3"/>
      <c r="C26" s="3"/>
      <c r="D26" s="3"/>
      <c r="E26" s="3"/>
      <c r="F26" s="36"/>
      <c r="G26" s="36"/>
      <c r="H26" s="36"/>
      <c r="I26" s="84"/>
      <c r="J26" s="36"/>
      <c r="K26" s="36"/>
      <c r="L26" s="36"/>
      <c r="M26" s="36"/>
      <c r="N26" s="36"/>
      <c r="O26" s="36"/>
    </row>
    <row r="27" spans="1:15" ht="15.75">
      <c r="A27" s="34" t="s">
        <v>111</v>
      </c>
      <c r="B27" s="3"/>
      <c r="C27" s="3"/>
      <c r="D27" s="3"/>
      <c r="E27" s="3"/>
      <c r="F27" s="36"/>
      <c r="G27" s="36"/>
      <c r="H27" s="36"/>
      <c r="I27" s="84"/>
      <c r="J27" s="36"/>
      <c r="K27" s="36"/>
      <c r="L27" s="36"/>
      <c r="M27" s="36"/>
      <c r="N27" s="36"/>
      <c r="O27" s="36"/>
    </row>
    <row r="28" spans="1:15" ht="15.75">
      <c r="A28" s="11" t="s">
        <v>112</v>
      </c>
      <c r="B28" s="3"/>
      <c r="C28" s="3"/>
      <c r="D28" s="3"/>
      <c r="E28" s="3"/>
      <c r="F28" s="94"/>
      <c r="G28" s="94"/>
      <c r="H28" s="94"/>
      <c r="I28" s="95"/>
      <c r="J28" s="94"/>
      <c r="K28" s="94">
        <v>1236</v>
      </c>
      <c r="L28" s="94"/>
      <c r="M28" s="94">
        <f>+K28+L28</f>
        <v>1236</v>
      </c>
      <c r="N28" s="94"/>
      <c r="O28" s="94">
        <f>+N28+M28</f>
        <v>1236</v>
      </c>
    </row>
    <row r="29" spans="1:15" ht="15.75">
      <c r="A29" s="33" t="s">
        <v>113</v>
      </c>
      <c r="B29" s="34"/>
      <c r="C29" s="34"/>
      <c r="D29" s="34"/>
      <c r="E29" s="34"/>
      <c r="F29" s="36"/>
      <c r="G29" s="36"/>
      <c r="H29" s="36"/>
      <c r="I29" s="36"/>
      <c r="J29" s="36"/>
      <c r="K29" s="36"/>
      <c r="L29" s="36"/>
      <c r="M29" s="36"/>
      <c r="N29" s="36"/>
      <c r="O29" s="36"/>
    </row>
    <row r="30" spans="1:15" ht="15.75">
      <c r="A30" s="33" t="s">
        <v>286</v>
      </c>
      <c r="B30" s="34"/>
      <c r="C30" s="34"/>
      <c r="D30" s="34"/>
      <c r="E30" s="34"/>
      <c r="F30" s="37">
        <f>+F15</f>
        <v>0</v>
      </c>
      <c r="G30" s="37">
        <f>+G15</f>
        <v>0</v>
      </c>
      <c r="H30" s="37">
        <f>SUM(H15:H29)</f>
        <v>2288495</v>
      </c>
      <c r="I30" s="37">
        <f aca="true" t="shared" si="0" ref="I30:O30">SUM(I15:I29)</f>
        <v>175129</v>
      </c>
      <c r="J30" s="37">
        <f t="shared" si="0"/>
        <v>0</v>
      </c>
      <c r="K30" s="37">
        <f t="shared" si="0"/>
        <v>3101491</v>
      </c>
      <c r="L30" s="37">
        <f>SUM(L10:L29)</f>
        <v>345999</v>
      </c>
      <c r="M30" s="37">
        <f>SUM(M15:M29)</f>
        <v>6039005</v>
      </c>
      <c r="N30" s="37">
        <f t="shared" si="0"/>
        <v>0</v>
      </c>
      <c r="O30" s="37">
        <f t="shared" si="0"/>
        <v>6039005</v>
      </c>
    </row>
    <row r="31" spans="1:15" s="96" customFormat="1" ht="15.75">
      <c r="A31" s="80"/>
      <c r="B31" s="81"/>
      <c r="C31" s="81"/>
      <c r="D31" s="81"/>
      <c r="E31" s="81"/>
      <c r="F31" s="118"/>
      <c r="G31" s="118"/>
      <c r="H31" s="118"/>
      <c r="I31" s="118"/>
      <c r="J31" s="118"/>
      <c r="K31" s="118"/>
      <c r="L31" s="118"/>
      <c r="M31" s="118"/>
      <c r="N31" s="118"/>
      <c r="O31" s="118"/>
    </row>
    <row r="32" spans="1:15" s="96" customFormat="1" ht="15.75">
      <c r="A32" s="80"/>
      <c r="B32" s="81"/>
      <c r="C32" s="81"/>
      <c r="D32" s="81"/>
      <c r="E32" s="81"/>
      <c r="F32" s="118"/>
      <c r="G32" s="118"/>
      <c r="H32" s="118"/>
      <c r="I32" s="118"/>
      <c r="J32" s="118"/>
      <c r="K32" s="118"/>
      <c r="L32" s="118"/>
      <c r="M32" s="118"/>
      <c r="N32" s="118"/>
      <c r="O32" s="118"/>
    </row>
    <row r="33" spans="6:15" s="96" customFormat="1" ht="15">
      <c r="F33" s="97"/>
      <c r="G33" s="97"/>
      <c r="H33" s="97"/>
      <c r="I33" s="97"/>
      <c r="J33" s="97"/>
      <c r="K33" s="97"/>
      <c r="L33" s="97"/>
      <c r="M33" s="97"/>
      <c r="N33" s="97"/>
      <c r="O33" s="97"/>
    </row>
    <row r="34" spans="1:15" ht="15.75">
      <c r="A34" s="215" t="s">
        <v>187</v>
      </c>
      <c r="B34" s="85"/>
      <c r="C34" s="85"/>
      <c r="D34" s="85"/>
      <c r="E34" s="85"/>
      <c r="F34" s="85"/>
      <c r="G34" s="85"/>
      <c r="H34" s="85"/>
      <c r="I34" s="85"/>
      <c r="J34" s="85"/>
      <c r="K34" s="85"/>
      <c r="L34" s="85"/>
      <c r="M34" s="85"/>
      <c r="N34" s="85"/>
      <c r="O34" s="85"/>
    </row>
    <row r="35" spans="1:15" ht="22.5" customHeight="1">
      <c r="A35" s="216"/>
      <c r="B35" s="38"/>
      <c r="C35" s="38"/>
      <c r="D35" s="38"/>
      <c r="E35" s="38"/>
      <c r="F35" s="38"/>
      <c r="G35" s="38"/>
      <c r="H35" s="38"/>
      <c r="I35" s="38"/>
      <c r="J35" s="38"/>
      <c r="K35" s="38"/>
      <c r="L35" s="38"/>
      <c r="M35" s="38"/>
      <c r="N35" s="38"/>
      <c r="O35" s="38"/>
    </row>
    <row r="36" spans="1:15" ht="15.75">
      <c r="A36" s="79"/>
      <c r="B36" s="8"/>
      <c r="C36" s="8"/>
      <c r="D36" s="8"/>
      <c r="E36" s="8"/>
      <c r="F36" s="209" t="s">
        <v>114</v>
      </c>
      <c r="G36" s="210"/>
      <c r="H36" s="211"/>
      <c r="I36" s="209" t="s">
        <v>123</v>
      </c>
      <c r="J36" s="210"/>
      <c r="K36" s="211"/>
      <c r="L36" s="91"/>
      <c r="M36" s="88"/>
      <c r="N36" s="92"/>
      <c r="O36" s="88"/>
    </row>
    <row r="37" spans="1:15" ht="31.5">
      <c r="A37" s="80" t="s">
        <v>302</v>
      </c>
      <c r="B37" s="9"/>
      <c r="C37" s="9"/>
      <c r="D37" s="9"/>
      <c r="E37" s="9"/>
      <c r="F37" s="88" t="s">
        <v>115</v>
      </c>
      <c r="G37" s="88" t="s">
        <v>115</v>
      </c>
      <c r="H37" s="88" t="s">
        <v>119</v>
      </c>
      <c r="I37" s="89" t="s">
        <v>121</v>
      </c>
      <c r="J37" s="89" t="s">
        <v>124</v>
      </c>
      <c r="K37" s="89" t="s">
        <v>126</v>
      </c>
      <c r="L37" s="89" t="s">
        <v>128</v>
      </c>
      <c r="M37" s="89" t="s">
        <v>130</v>
      </c>
      <c r="N37" s="93" t="s">
        <v>267</v>
      </c>
      <c r="O37" s="89" t="s">
        <v>91</v>
      </c>
    </row>
    <row r="38" spans="1:15" ht="15.75">
      <c r="A38" s="81"/>
      <c r="B38" s="9"/>
      <c r="C38" s="9"/>
      <c r="D38" s="9"/>
      <c r="E38" s="9"/>
      <c r="F38" s="89" t="s">
        <v>116</v>
      </c>
      <c r="G38" s="89" t="s">
        <v>118</v>
      </c>
      <c r="H38" s="89" t="s">
        <v>120</v>
      </c>
      <c r="I38" s="89" t="s">
        <v>122</v>
      </c>
      <c r="J38" s="89" t="s">
        <v>125</v>
      </c>
      <c r="K38" s="89" t="s">
        <v>127</v>
      </c>
      <c r="L38" s="89" t="s">
        <v>129</v>
      </c>
      <c r="M38" s="89"/>
      <c r="N38" s="89" t="s">
        <v>131</v>
      </c>
      <c r="O38" s="89"/>
    </row>
    <row r="39" spans="1:15" ht="15.75">
      <c r="A39" s="42"/>
      <c r="B39" s="5"/>
      <c r="C39" s="5"/>
      <c r="D39" s="5"/>
      <c r="E39" s="5"/>
      <c r="F39" s="90" t="s">
        <v>117</v>
      </c>
      <c r="G39" s="90" t="s">
        <v>117</v>
      </c>
      <c r="H39" s="90"/>
      <c r="I39" s="90"/>
      <c r="J39" s="90"/>
      <c r="K39" s="90"/>
      <c r="L39" s="90"/>
      <c r="M39" s="90"/>
      <c r="N39" s="90"/>
      <c r="O39" s="90"/>
    </row>
    <row r="40" spans="1:15" s="14" customFormat="1" ht="15.75">
      <c r="A40" s="33" t="s">
        <v>285</v>
      </c>
      <c r="B40" s="33"/>
      <c r="C40" s="33"/>
      <c r="D40" s="33"/>
      <c r="E40" s="33"/>
      <c r="F40" s="37">
        <v>12353483</v>
      </c>
      <c r="G40" s="37">
        <v>0</v>
      </c>
      <c r="H40" s="37">
        <v>0</v>
      </c>
      <c r="I40" s="37">
        <v>30621187</v>
      </c>
      <c r="J40" s="37">
        <v>17065320</v>
      </c>
      <c r="K40" s="37">
        <v>-4898374</v>
      </c>
      <c r="L40" s="37">
        <f>48451279+41201648+11615634</f>
        <v>101268561</v>
      </c>
      <c r="M40" s="37">
        <f>SUM(F40:L40)</f>
        <v>156410177</v>
      </c>
      <c r="N40" s="37">
        <v>0</v>
      </c>
      <c r="O40" s="37">
        <f>+N40+M40</f>
        <v>156410177</v>
      </c>
    </row>
    <row r="41" spans="1:15" s="14" customFormat="1" ht="15.75">
      <c r="A41" s="33" t="s">
        <v>98</v>
      </c>
      <c r="B41" s="33"/>
      <c r="C41" s="33"/>
      <c r="D41" s="33"/>
      <c r="E41" s="33"/>
      <c r="F41" s="37"/>
      <c r="G41" s="37"/>
      <c r="H41" s="37"/>
      <c r="I41" s="37"/>
      <c r="J41" s="37"/>
      <c r="K41" s="37"/>
      <c r="L41" s="37"/>
      <c r="M41" s="37"/>
      <c r="N41" s="37"/>
      <c r="O41" s="37"/>
    </row>
    <row r="42" spans="1:15" ht="15.75">
      <c r="A42" s="34"/>
      <c r="B42" s="34"/>
      <c r="C42" s="34"/>
      <c r="D42" s="34"/>
      <c r="E42" s="34"/>
      <c r="F42" s="36"/>
      <c r="G42" s="36"/>
      <c r="H42" s="36"/>
      <c r="I42" s="36"/>
      <c r="J42" s="36"/>
      <c r="K42" s="36"/>
      <c r="L42" s="36"/>
      <c r="M42" s="37">
        <f>SUM(F42:L42)</f>
        <v>0</v>
      </c>
      <c r="N42" s="36"/>
      <c r="O42" s="36">
        <f>+N42+M42</f>
        <v>0</v>
      </c>
    </row>
    <row r="43" spans="1:15" ht="15.75">
      <c r="A43" s="34" t="s">
        <v>99</v>
      </c>
      <c r="B43" s="34"/>
      <c r="C43" s="34"/>
      <c r="D43" s="34"/>
      <c r="E43" s="34"/>
      <c r="F43" s="36">
        <v>0</v>
      </c>
      <c r="G43" s="36">
        <v>0</v>
      </c>
      <c r="H43" s="36">
        <v>0</v>
      </c>
      <c r="I43" s="36">
        <v>0</v>
      </c>
      <c r="J43" s="36">
        <v>0</v>
      </c>
      <c r="K43" s="36">
        <v>147618</v>
      </c>
      <c r="L43" s="36"/>
      <c r="M43" s="37">
        <f>SUM(F43:L43)</f>
        <v>147618</v>
      </c>
      <c r="N43" s="36"/>
      <c r="O43" s="36">
        <f>+N43+M43</f>
        <v>147618</v>
      </c>
    </row>
    <row r="44" spans="1:15" ht="15.75">
      <c r="A44" s="34" t="s">
        <v>100</v>
      </c>
      <c r="B44" s="34"/>
      <c r="C44" s="34"/>
      <c r="D44" s="34"/>
      <c r="E44" s="34"/>
      <c r="F44" s="36"/>
      <c r="G44" s="36"/>
      <c r="H44" s="36"/>
      <c r="I44" s="36"/>
      <c r="J44" s="36"/>
      <c r="K44" s="36">
        <v>0</v>
      </c>
      <c r="L44" s="36"/>
      <c r="M44" s="37">
        <f>SUM(F44:L44)</f>
        <v>0</v>
      </c>
      <c r="N44" s="36"/>
      <c r="O44" s="36">
        <f>+N44+M44</f>
        <v>0</v>
      </c>
    </row>
    <row r="45" spans="1:15" s="14" customFormat="1" ht="15.75">
      <c r="A45" s="33" t="s">
        <v>98</v>
      </c>
      <c r="B45" s="33"/>
      <c r="C45" s="33"/>
      <c r="D45" s="33"/>
      <c r="E45" s="33"/>
      <c r="F45" s="37">
        <f>F40</f>
        <v>12353483</v>
      </c>
      <c r="G45" s="37">
        <f>+G41+G43+G44</f>
        <v>0</v>
      </c>
      <c r="H45" s="37">
        <f>+H41+H43+H44</f>
        <v>0</v>
      </c>
      <c r="I45" s="37">
        <f>I40</f>
        <v>30621187</v>
      </c>
      <c r="J45" s="37">
        <f>J40</f>
        <v>17065320</v>
      </c>
      <c r="K45" s="37">
        <f>SUM(K40:K44)</f>
        <v>-4750756</v>
      </c>
      <c r="L45" s="37">
        <f>L40</f>
        <v>101268561</v>
      </c>
      <c r="M45" s="37">
        <f>SUM(F45:L45)</f>
        <v>156557795</v>
      </c>
      <c r="N45" s="37">
        <f>+N41+N43+N44</f>
        <v>0</v>
      </c>
      <c r="O45" s="37">
        <f>+N45+M45</f>
        <v>156557795</v>
      </c>
    </row>
    <row r="46" spans="1:15" ht="15.75">
      <c r="A46" s="34"/>
      <c r="B46" s="34"/>
      <c r="C46" s="34"/>
      <c r="D46" s="34"/>
      <c r="E46" s="34"/>
      <c r="F46" s="36"/>
      <c r="G46" s="36"/>
      <c r="H46" s="36"/>
      <c r="I46" s="36"/>
      <c r="J46" s="36"/>
      <c r="K46" s="36"/>
      <c r="L46" s="36"/>
      <c r="M46" s="36"/>
      <c r="N46" s="36"/>
      <c r="O46" s="36"/>
    </row>
    <row r="47" spans="1:15" s="14" customFormat="1" ht="15.75">
      <c r="A47" s="33" t="s">
        <v>101</v>
      </c>
      <c r="B47" s="33"/>
      <c r="C47" s="33"/>
      <c r="D47" s="33"/>
      <c r="E47" s="33"/>
      <c r="F47" s="37"/>
      <c r="G47" s="37"/>
      <c r="H47" s="37"/>
      <c r="I47" s="37"/>
      <c r="J47" s="37"/>
      <c r="K47" s="37"/>
      <c r="L47" s="37"/>
      <c r="M47" s="37"/>
      <c r="N47" s="37"/>
      <c r="O47" s="37"/>
    </row>
    <row r="48" spans="1:15" s="14" customFormat="1" ht="15.75">
      <c r="A48" s="33" t="s">
        <v>102</v>
      </c>
      <c r="B48" s="33"/>
      <c r="C48" s="33"/>
      <c r="D48" s="33"/>
      <c r="E48" s="33"/>
      <c r="F48" s="37"/>
      <c r="G48" s="37"/>
      <c r="H48" s="37"/>
      <c r="I48" s="37"/>
      <c r="J48" s="37"/>
      <c r="K48" s="37"/>
      <c r="L48" s="37"/>
      <c r="M48" s="37"/>
      <c r="N48" s="37"/>
      <c r="O48" s="37"/>
    </row>
    <row r="49" spans="1:15" ht="15.75">
      <c r="A49" s="34" t="s">
        <v>103</v>
      </c>
      <c r="B49" s="34"/>
      <c r="C49" s="34"/>
      <c r="D49" s="34"/>
      <c r="E49" s="34"/>
      <c r="F49" s="36"/>
      <c r="G49" s="36"/>
      <c r="H49" s="36"/>
      <c r="I49" s="36"/>
      <c r="J49" s="36"/>
      <c r="K49" s="36"/>
      <c r="L49" s="36"/>
      <c r="M49" s="36">
        <f>SUM(F49:L49)</f>
        <v>0</v>
      </c>
      <c r="N49" s="36"/>
      <c r="O49" s="36">
        <f>+N49+M49</f>
        <v>0</v>
      </c>
    </row>
    <row r="50" spans="1:15" s="15" customFormat="1" ht="15.75">
      <c r="A50" s="34" t="s">
        <v>104</v>
      </c>
      <c r="B50" s="34"/>
      <c r="C50" s="34"/>
      <c r="D50" s="34"/>
      <c r="E50" s="34"/>
      <c r="F50" s="36"/>
      <c r="G50" s="36"/>
      <c r="H50" s="36"/>
      <c r="I50" s="36"/>
      <c r="J50" s="36"/>
      <c r="K50" s="36"/>
      <c r="L50" s="36"/>
      <c r="M50" s="36"/>
      <c r="N50" s="36"/>
      <c r="O50" s="36"/>
    </row>
    <row r="51" spans="1:15" ht="15.75">
      <c r="A51" s="34" t="s">
        <v>105</v>
      </c>
      <c r="B51" s="34"/>
      <c r="C51" s="34"/>
      <c r="D51" s="34"/>
      <c r="E51" s="34"/>
      <c r="F51" s="36"/>
      <c r="G51" s="36"/>
      <c r="H51" s="36"/>
      <c r="I51" s="36"/>
      <c r="J51" s="36"/>
      <c r="K51" s="36"/>
      <c r="L51" s="36"/>
      <c r="M51" s="36"/>
      <c r="N51" s="36"/>
      <c r="O51" s="36"/>
    </row>
    <row r="52" spans="1:15" ht="15.75">
      <c r="A52" s="34" t="s">
        <v>106</v>
      </c>
      <c r="B52" s="34"/>
      <c r="C52" s="34"/>
      <c r="D52" s="34"/>
      <c r="E52" s="34"/>
      <c r="F52" s="36"/>
      <c r="G52" s="36"/>
      <c r="H52" s="36"/>
      <c r="I52" s="36"/>
      <c r="J52" s="36"/>
      <c r="K52" s="36"/>
      <c r="L52" s="36"/>
      <c r="M52" s="36"/>
      <c r="N52" s="36"/>
      <c r="O52" s="36"/>
    </row>
    <row r="53" spans="1:15" ht="15.75">
      <c r="A53" s="34" t="s">
        <v>107</v>
      </c>
      <c r="B53" s="34"/>
      <c r="C53" s="34"/>
      <c r="D53" s="34"/>
      <c r="E53" s="34"/>
      <c r="F53" s="36"/>
      <c r="G53" s="36"/>
      <c r="H53" s="36"/>
      <c r="I53" s="36"/>
      <c r="J53" s="36"/>
      <c r="K53" s="36">
        <v>0</v>
      </c>
      <c r="L53" s="36">
        <v>180</v>
      </c>
      <c r="M53" s="36">
        <f>SUM(F53:L53)</f>
        <v>180</v>
      </c>
      <c r="N53" s="36"/>
      <c r="O53" s="36">
        <f>+N53+M53</f>
        <v>180</v>
      </c>
    </row>
    <row r="54" spans="1:15" ht="15.75">
      <c r="A54" s="34" t="s">
        <v>108</v>
      </c>
      <c r="B54" s="34"/>
      <c r="C54" s="34"/>
      <c r="D54" s="34"/>
      <c r="E54" s="34"/>
      <c r="F54" s="36"/>
      <c r="G54" s="36"/>
      <c r="H54" s="36"/>
      <c r="I54" s="36"/>
      <c r="J54" s="36"/>
      <c r="K54" s="36"/>
      <c r="L54" s="36"/>
      <c r="M54" s="36">
        <f>SUM(F54:L54)</f>
        <v>0</v>
      </c>
      <c r="N54" s="36"/>
      <c r="O54" s="36">
        <f>+N54+M54</f>
        <v>0</v>
      </c>
    </row>
    <row r="55" spans="1:15" ht="15.75">
      <c r="A55" s="34" t="s">
        <v>109</v>
      </c>
      <c r="B55" s="34"/>
      <c r="C55" s="34"/>
      <c r="D55" s="34"/>
      <c r="E55" s="34"/>
      <c r="F55" s="36"/>
      <c r="G55" s="36"/>
      <c r="H55" s="36"/>
      <c r="I55" s="36"/>
      <c r="J55" s="36"/>
      <c r="K55" s="36"/>
      <c r="L55" s="36"/>
      <c r="M55" s="36">
        <f>SUM(F55:L55)</f>
        <v>0</v>
      </c>
      <c r="N55" s="36"/>
      <c r="O55" s="36">
        <f>+N55+M55</f>
        <v>0</v>
      </c>
    </row>
    <row r="56" spans="1:15" ht="15.75">
      <c r="A56" s="34" t="s">
        <v>110</v>
      </c>
      <c r="B56" s="34"/>
      <c r="C56" s="34"/>
      <c r="D56" s="34"/>
      <c r="E56" s="34"/>
      <c r="F56" s="36"/>
      <c r="G56" s="36"/>
      <c r="H56" s="36"/>
      <c r="I56" s="36"/>
      <c r="J56" s="36">
        <v>7997</v>
      </c>
      <c r="K56" s="36"/>
      <c r="L56" s="36"/>
      <c r="M56" s="36">
        <f>SUM(F56:L56)</f>
        <v>7997</v>
      </c>
      <c r="N56" s="36"/>
      <c r="O56" s="36">
        <f>+N56+M56</f>
        <v>7997</v>
      </c>
    </row>
    <row r="57" spans="1:15" ht="15.75">
      <c r="A57" s="34" t="s">
        <v>111</v>
      </c>
      <c r="B57" s="34"/>
      <c r="C57" s="34"/>
      <c r="D57" s="34"/>
      <c r="E57" s="34"/>
      <c r="F57" s="36"/>
      <c r="G57" s="36"/>
      <c r="H57" s="36"/>
      <c r="I57" s="36"/>
      <c r="J57" s="36"/>
      <c r="K57" s="36"/>
      <c r="L57" s="36"/>
      <c r="M57" s="36"/>
      <c r="N57" s="36"/>
      <c r="O57" s="36"/>
    </row>
    <row r="58" spans="1:15" ht="15.75">
      <c r="A58" s="34" t="s">
        <v>112</v>
      </c>
      <c r="B58" s="34"/>
      <c r="C58" s="34"/>
      <c r="D58" s="34"/>
      <c r="E58" s="34"/>
      <c r="F58" s="36"/>
      <c r="G58" s="36"/>
      <c r="H58" s="36"/>
      <c r="I58" s="36"/>
      <c r="J58" s="36">
        <v>-270610</v>
      </c>
      <c r="K58" s="36"/>
      <c r="L58" s="36">
        <v>0</v>
      </c>
      <c r="M58" s="36">
        <f>SUM(F58:L58)</f>
        <v>-270610</v>
      </c>
      <c r="N58" s="36"/>
      <c r="O58" s="36">
        <f>+N58+M58</f>
        <v>-270610</v>
      </c>
    </row>
    <row r="59" spans="1:16" s="14" customFormat="1" ht="15.75">
      <c r="A59" s="33" t="s">
        <v>113</v>
      </c>
      <c r="B59" s="33"/>
      <c r="C59" s="33"/>
      <c r="D59" s="33"/>
      <c r="E59" s="33"/>
      <c r="F59" s="37">
        <f>SUM(F49:F58)</f>
        <v>0</v>
      </c>
      <c r="G59" s="37">
        <f aca="true" t="shared" si="1" ref="G59:O59">SUM(G49:G58)</f>
        <v>0</v>
      </c>
      <c r="H59" s="37">
        <f t="shared" si="1"/>
        <v>0</v>
      </c>
      <c r="I59" s="37">
        <f t="shared" si="1"/>
        <v>0</v>
      </c>
      <c r="J59" s="37">
        <f>SUM(J49:J58)</f>
        <v>-262613</v>
      </c>
      <c r="K59" s="37">
        <f t="shared" si="1"/>
        <v>0</v>
      </c>
      <c r="L59" s="37">
        <f t="shared" si="1"/>
        <v>180</v>
      </c>
      <c r="M59" s="37">
        <f>SUM(M49:M58)</f>
        <v>-262433</v>
      </c>
      <c r="N59" s="37">
        <f t="shared" si="1"/>
        <v>0</v>
      </c>
      <c r="O59" s="37">
        <f t="shared" si="1"/>
        <v>-262433</v>
      </c>
      <c r="P59" s="25"/>
    </row>
    <row r="60" spans="1:15" s="14" customFormat="1" ht="15.75">
      <c r="A60" s="33" t="s">
        <v>286</v>
      </c>
      <c r="B60" s="33"/>
      <c r="C60" s="33"/>
      <c r="D60" s="33"/>
      <c r="E60" s="33"/>
      <c r="F60" s="37">
        <f>+F59+F45</f>
        <v>12353483</v>
      </c>
      <c r="G60" s="37">
        <f>+G45</f>
        <v>0</v>
      </c>
      <c r="H60" s="37">
        <f>+H45</f>
        <v>0</v>
      </c>
      <c r="I60" s="37">
        <f>+I59+I45</f>
        <v>30621187</v>
      </c>
      <c r="J60" s="37">
        <f>+J59+J45</f>
        <v>16802707</v>
      </c>
      <c r="K60" s="37">
        <f>+K59+K45</f>
        <v>-4750756</v>
      </c>
      <c r="L60" s="37">
        <f>+L59+L45</f>
        <v>101268741</v>
      </c>
      <c r="M60" s="37">
        <f>+M59+M45</f>
        <v>156295362</v>
      </c>
      <c r="N60" s="37">
        <f>+N45</f>
        <v>0</v>
      </c>
      <c r="O60" s="37">
        <f>+N60+M60</f>
        <v>156295362</v>
      </c>
    </row>
    <row r="63" ht="15">
      <c r="M63" s="17"/>
    </row>
    <row r="64" ht="15">
      <c r="M64" s="17"/>
    </row>
    <row r="65" ht="15">
      <c r="M65" s="16"/>
    </row>
    <row r="66" ht="15">
      <c r="M66" s="16"/>
    </row>
  </sheetData>
  <sheetProtection/>
  <mergeCells count="9">
    <mergeCell ref="F36:H36"/>
    <mergeCell ref="A1:O1"/>
    <mergeCell ref="A2:O2"/>
    <mergeCell ref="F6:H6"/>
    <mergeCell ref="A4:O4"/>
    <mergeCell ref="A3:O3"/>
    <mergeCell ref="A34:A35"/>
    <mergeCell ref="I6:K6"/>
    <mergeCell ref="I36:K36"/>
  </mergeCells>
  <printOptions/>
  <pageMargins left="0.7086614173228347" right="0.7086614173228347" top="0.7480314960629921" bottom="0.7480314960629921" header="0.31496062992125984" footer="0.31496062992125984"/>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I167"/>
  <sheetViews>
    <sheetView view="pageBreakPreview" zoomScaleSheetLayoutView="100" zoomScalePageLayoutView="0" workbookViewId="0" topLeftCell="A66">
      <selection activeCell="F89" sqref="F89"/>
    </sheetView>
  </sheetViews>
  <sheetFormatPr defaultColWidth="9.140625" defaultRowHeight="15"/>
  <cols>
    <col min="1" max="1" width="40.57421875" style="3" customWidth="1"/>
    <col min="2" max="2" width="14.28125" style="3" customWidth="1"/>
    <col min="3" max="3" width="16.57421875" style="3" customWidth="1"/>
    <col min="4" max="4" width="13.421875" style="3" customWidth="1"/>
    <col min="5" max="5" width="16.7109375" style="3" customWidth="1"/>
    <col min="6" max="6" width="16.140625" style="3" customWidth="1"/>
    <col min="7" max="7" width="18.28125" style="3" customWidth="1"/>
    <col min="8" max="8" width="15.57421875" style="3" customWidth="1"/>
    <col min="9" max="9" width="24.57421875" style="3" customWidth="1"/>
    <col min="10" max="16384" width="9.140625" style="3" customWidth="1"/>
  </cols>
  <sheetData>
    <row r="1" spans="1:9" ht="15.75">
      <c r="A1" s="193" t="s">
        <v>39</v>
      </c>
      <c r="B1" s="194"/>
      <c r="C1" s="194"/>
      <c r="D1" s="194"/>
      <c r="E1" s="194"/>
      <c r="F1" s="194"/>
      <c r="G1" s="194"/>
      <c r="H1" s="194"/>
      <c r="I1" s="195"/>
    </row>
    <row r="2" spans="1:9" ht="15.75">
      <c r="A2" s="196" t="s">
        <v>234</v>
      </c>
      <c r="B2" s="197"/>
      <c r="C2" s="197"/>
      <c r="D2" s="197"/>
      <c r="E2" s="197"/>
      <c r="F2" s="197"/>
      <c r="G2" s="197"/>
      <c r="H2" s="197"/>
      <c r="I2" s="198"/>
    </row>
    <row r="3" spans="1:9" ht="15.75">
      <c r="A3" s="196" t="s">
        <v>284</v>
      </c>
      <c r="B3" s="197"/>
      <c r="C3" s="197"/>
      <c r="D3" s="197"/>
      <c r="E3" s="197"/>
      <c r="F3" s="197"/>
      <c r="G3" s="197"/>
      <c r="H3" s="197"/>
      <c r="I3" s="198"/>
    </row>
    <row r="4" spans="1:9" ht="15.75">
      <c r="A4" s="196"/>
      <c r="B4" s="197"/>
      <c r="C4" s="197"/>
      <c r="D4" s="197"/>
      <c r="E4" s="197"/>
      <c r="F4" s="197"/>
      <c r="G4" s="197"/>
      <c r="H4" s="197"/>
      <c r="I4" s="198"/>
    </row>
    <row r="5" spans="1:9" s="189" customFormat="1" ht="15.75">
      <c r="A5" s="220" t="s">
        <v>132</v>
      </c>
      <c r="B5" s="221"/>
      <c r="C5" s="221"/>
      <c r="D5" s="221"/>
      <c r="E5" s="221"/>
      <c r="F5" s="221"/>
      <c r="G5" s="221"/>
      <c r="H5" s="221"/>
      <c r="I5" s="222"/>
    </row>
    <row r="6" spans="1:9" ht="15.75">
      <c r="A6" s="101" t="s">
        <v>1</v>
      </c>
      <c r="B6" s="98" t="s">
        <v>254</v>
      </c>
      <c r="C6" s="98" t="s">
        <v>150</v>
      </c>
      <c r="D6" s="98" t="s">
        <v>153</v>
      </c>
      <c r="E6" s="98" t="s">
        <v>154</v>
      </c>
      <c r="F6" s="98" t="s">
        <v>156</v>
      </c>
      <c r="G6" s="98" t="s">
        <v>157</v>
      </c>
      <c r="H6" s="98" t="s">
        <v>58</v>
      </c>
      <c r="I6" s="98" t="s">
        <v>130</v>
      </c>
    </row>
    <row r="7" spans="1:9" ht="15.75">
      <c r="A7" s="65"/>
      <c r="B7" s="99"/>
      <c r="C7" s="99" t="s">
        <v>151</v>
      </c>
      <c r="D7" s="99"/>
      <c r="E7" s="99" t="s">
        <v>155</v>
      </c>
      <c r="F7" s="99"/>
      <c r="G7" s="99"/>
      <c r="H7" s="99"/>
      <c r="I7" s="99"/>
    </row>
    <row r="8" spans="1:9" ht="15.75">
      <c r="A8" s="102"/>
      <c r="B8" s="100"/>
      <c r="C8" s="100" t="s">
        <v>152</v>
      </c>
      <c r="D8" s="100"/>
      <c r="E8" s="100"/>
      <c r="F8" s="100"/>
      <c r="G8" s="100"/>
      <c r="H8" s="100"/>
      <c r="I8" s="100"/>
    </row>
    <row r="9" spans="1:9" ht="15.75">
      <c r="A9" s="33" t="s">
        <v>133</v>
      </c>
      <c r="B9" s="34"/>
      <c r="C9" s="34"/>
      <c r="D9" s="34"/>
      <c r="E9" s="34"/>
      <c r="F9" s="34"/>
      <c r="G9" s="34"/>
      <c r="H9" s="34"/>
      <c r="I9" s="34"/>
    </row>
    <row r="10" spans="1:9" ht="15.75">
      <c r="A10" s="34" t="s">
        <v>134</v>
      </c>
      <c r="B10" s="36"/>
      <c r="C10" s="36"/>
      <c r="D10" s="36"/>
      <c r="E10" s="36">
        <v>315538</v>
      </c>
      <c r="F10" s="36"/>
      <c r="G10" s="36"/>
      <c r="H10" s="36"/>
      <c r="I10" s="36">
        <f>SUM(B10:H10)</f>
        <v>315538</v>
      </c>
    </row>
    <row r="11" spans="1:9" ht="15.75">
      <c r="A11" s="34" t="s">
        <v>54</v>
      </c>
      <c r="B11" s="36"/>
      <c r="C11" s="36"/>
      <c r="D11" s="36"/>
      <c r="E11" s="36">
        <v>86685</v>
      </c>
      <c r="F11" s="36"/>
      <c r="G11" s="36"/>
      <c r="H11" s="36"/>
      <c r="I11" s="36">
        <f aca="true" t="shared" si="0" ref="I11:I19">SUM(B11:H11)</f>
        <v>86685</v>
      </c>
    </row>
    <row r="12" spans="1:9" ht="15.75">
      <c r="A12" s="34" t="s">
        <v>55</v>
      </c>
      <c r="B12" s="36"/>
      <c r="C12" s="36"/>
      <c r="D12" s="36"/>
      <c r="E12" s="36">
        <v>11618195</v>
      </c>
      <c r="F12" s="36"/>
      <c r="G12" s="36"/>
      <c r="H12" s="36"/>
      <c r="I12" s="36">
        <f t="shared" si="0"/>
        <v>11618195</v>
      </c>
    </row>
    <row r="13" spans="1:9" ht="15.75">
      <c r="A13" s="34" t="s">
        <v>56</v>
      </c>
      <c r="B13" s="36"/>
      <c r="C13" s="36"/>
      <c r="D13" s="36"/>
      <c r="E13" s="36"/>
      <c r="F13" s="36"/>
      <c r="G13" s="36"/>
      <c r="H13" s="36"/>
      <c r="I13" s="36">
        <f t="shared" si="0"/>
        <v>0</v>
      </c>
    </row>
    <row r="14" spans="1:9" ht="15.75">
      <c r="A14" s="34" t="s">
        <v>135</v>
      </c>
      <c r="B14" s="36"/>
      <c r="C14" s="36"/>
      <c r="D14" s="36"/>
      <c r="E14" s="36"/>
      <c r="F14" s="36"/>
      <c r="G14" s="36"/>
      <c r="H14" s="36"/>
      <c r="I14" s="36">
        <f t="shared" si="0"/>
        <v>0</v>
      </c>
    </row>
    <row r="15" spans="1:9" ht="15.75">
      <c r="A15" s="34" t="s">
        <v>136</v>
      </c>
      <c r="B15" s="36"/>
      <c r="C15" s="36"/>
      <c r="D15" s="36"/>
      <c r="E15" s="36"/>
      <c r="F15" s="36"/>
      <c r="G15" s="36"/>
      <c r="H15" s="36"/>
      <c r="I15" s="36">
        <f t="shared" si="0"/>
        <v>0</v>
      </c>
    </row>
    <row r="16" spans="1:9" ht="15.75">
      <c r="A16" s="34" t="s">
        <v>137</v>
      </c>
      <c r="B16" s="36"/>
      <c r="C16" s="36"/>
      <c r="D16" s="36"/>
      <c r="E16" s="36">
        <v>114000</v>
      </c>
      <c r="F16" s="36"/>
      <c r="G16" s="36"/>
      <c r="H16" s="36"/>
      <c r="I16" s="36">
        <f t="shared" si="0"/>
        <v>114000</v>
      </c>
    </row>
    <row r="17" spans="1:9" ht="15.75">
      <c r="A17" s="34" t="s">
        <v>188</v>
      </c>
      <c r="B17" s="36"/>
      <c r="C17" s="36"/>
      <c r="D17" s="36"/>
      <c r="E17" s="36">
        <v>19359085</v>
      </c>
      <c r="F17" s="36"/>
      <c r="G17" s="36"/>
      <c r="H17" s="36"/>
      <c r="I17" s="36">
        <f t="shared" si="0"/>
        <v>19359085</v>
      </c>
    </row>
    <row r="18" spans="1:9" ht="15.75">
      <c r="A18" s="34" t="s">
        <v>58</v>
      </c>
      <c r="B18" s="36"/>
      <c r="C18" s="36"/>
      <c r="D18" s="36"/>
      <c r="E18" s="36"/>
      <c r="F18" s="36"/>
      <c r="G18" s="36"/>
      <c r="H18" s="36">
        <v>454449</v>
      </c>
      <c r="I18" s="36">
        <f t="shared" si="0"/>
        <v>454449</v>
      </c>
    </row>
    <row r="19" spans="1:9" ht="15.75">
      <c r="A19" s="34" t="s">
        <v>138</v>
      </c>
      <c r="B19" s="36"/>
      <c r="C19" s="36"/>
      <c r="D19" s="36">
        <v>4864058</v>
      </c>
      <c r="E19" s="36"/>
      <c r="F19" s="36">
        <v>2040</v>
      </c>
      <c r="G19" s="36"/>
      <c r="H19" s="36"/>
      <c r="I19" s="36">
        <f t="shared" si="0"/>
        <v>4866098</v>
      </c>
    </row>
    <row r="20" spans="1:9" s="2" customFormat="1" ht="15.75">
      <c r="A20" s="33" t="s">
        <v>139</v>
      </c>
      <c r="B20" s="37"/>
      <c r="C20" s="37">
        <f>SUM(C10:C19)</f>
        <v>0</v>
      </c>
      <c r="D20" s="37">
        <f>SUM(D10:D19)</f>
        <v>4864058</v>
      </c>
      <c r="E20" s="37">
        <f>SUM(E10:E19)</f>
        <v>31493503</v>
      </c>
      <c r="F20" s="37">
        <f>SUM(F10:F19)</f>
        <v>2040</v>
      </c>
      <c r="G20" s="37"/>
      <c r="H20" s="37"/>
      <c r="I20" s="37">
        <f>SUM(I10:I19)</f>
        <v>36814050</v>
      </c>
    </row>
    <row r="21" spans="1:9" ht="15.75">
      <c r="A21" s="124"/>
      <c r="B21" s="125"/>
      <c r="C21" s="125"/>
      <c r="D21" s="125"/>
      <c r="E21" s="125"/>
      <c r="F21" s="125"/>
      <c r="G21" s="125"/>
      <c r="H21" s="125"/>
      <c r="I21" s="126"/>
    </row>
    <row r="22" spans="1:9" ht="15.75">
      <c r="A22" s="101" t="s">
        <v>1</v>
      </c>
      <c r="B22" s="98" t="s">
        <v>254</v>
      </c>
      <c r="C22" s="98" t="s">
        <v>150</v>
      </c>
      <c r="D22" s="98" t="s">
        <v>153</v>
      </c>
      <c r="E22" s="98" t="s">
        <v>154</v>
      </c>
      <c r="F22" s="98" t="s">
        <v>156</v>
      </c>
      <c r="G22" s="98" t="s">
        <v>157</v>
      </c>
      <c r="H22" s="98" t="s">
        <v>58</v>
      </c>
      <c r="I22" s="98" t="s">
        <v>130</v>
      </c>
    </row>
    <row r="23" spans="1:9" ht="15.75">
      <c r="A23" s="65"/>
      <c r="B23" s="99"/>
      <c r="C23" s="99" t="s">
        <v>151</v>
      </c>
      <c r="D23" s="99"/>
      <c r="E23" s="99" t="s">
        <v>155</v>
      </c>
      <c r="F23" s="99"/>
      <c r="G23" s="99"/>
      <c r="H23" s="99"/>
      <c r="I23" s="99"/>
    </row>
    <row r="24" spans="1:9" ht="15.75">
      <c r="A24" s="102"/>
      <c r="B24" s="100"/>
      <c r="C24" s="100" t="s">
        <v>152</v>
      </c>
      <c r="D24" s="100"/>
      <c r="E24" s="100"/>
      <c r="F24" s="100"/>
      <c r="G24" s="100"/>
      <c r="H24" s="100"/>
      <c r="I24" s="100"/>
    </row>
    <row r="25" spans="1:9" ht="15.75">
      <c r="A25" s="33" t="s">
        <v>140</v>
      </c>
      <c r="B25" s="34"/>
      <c r="C25" s="34"/>
      <c r="D25" s="82"/>
      <c r="E25" s="82"/>
      <c r="F25" s="34"/>
      <c r="G25" s="34"/>
      <c r="H25" s="34"/>
      <c r="I25" s="34"/>
    </row>
    <row r="26" spans="1:9" ht="15.75">
      <c r="A26" s="34" t="s">
        <v>75</v>
      </c>
      <c r="B26" s="104"/>
      <c r="C26" s="104"/>
      <c r="D26" s="130"/>
      <c r="E26" s="130">
        <v>28325208</v>
      </c>
      <c r="F26" s="104"/>
      <c r="G26" s="104"/>
      <c r="H26" s="104"/>
      <c r="I26" s="36">
        <f>SUM(B26:H26)</f>
        <v>28325208</v>
      </c>
    </row>
    <row r="27" spans="1:9" ht="15.75">
      <c r="A27" s="34" t="s">
        <v>56</v>
      </c>
      <c r="B27" s="104"/>
      <c r="C27" s="104"/>
      <c r="D27" s="131"/>
      <c r="E27" s="131"/>
      <c r="F27" s="104"/>
      <c r="G27" s="104"/>
      <c r="H27" s="104"/>
      <c r="I27" s="36">
        <f aca="true" t="shared" si="1" ref="I27:I32">SUM(B27:H27)</f>
        <v>0</v>
      </c>
    </row>
    <row r="28" spans="1:9" ht="15.75">
      <c r="A28" s="34" t="s">
        <v>141</v>
      </c>
      <c r="B28" s="104"/>
      <c r="C28" s="104"/>
      <c r="D28" s="131"/>
      <c r="E28" s="131"/>
      <c r="F28" s="104"/>
      <c r="G28" s="104"/>
      <c r="H28" s="104"/>
      <c r="I28" s="36">
        <f t="shared" si="1"/>
        <v>0</v>
      </c>
    </row>
    <row r="29" spans="1:9" ht="15.75">
      <c r="A29" s="34" t="s">
        <v>136</v>
      </c>
      <c r="B29" s="104"/>
      <c r="C29" s="104"/>
      <c r="D29" s="131"/>
      <c r="E29" s="131"/>
      <c r="F29" s="104"/>
      <c r="G29" s="104"/>
      <c r="H29" s="104"/>
      <c r="I29" s="36">
        <f t="shared" si="1"/>
        <v>0</v>
      </c>
    </row>
    <row r="30" spans="1:9" ht="15.75">
      <c r="A30" s="34" t="s">
        <v>142</v>
      </c>
      <c r="B30" s="104"/>
      <c r="C30" s="104"/>
      <c r="D30" s="130"/>
      <c r="E30" s="130">
        <v>2174335</v>
      </c>
      <c r="F30" s="104"/>
      <c r="G30" s="104"/>
      <c r="H30" s="104"/>
      <c r="I30" s="36">
        <f t="shared" si="1"/>
        <v>2174335</v>
      </c>
    </row>
    <row r="31" spans="1:9" ht="15.75">
      <c r="A31" s="34" t="s">
        <v>76</v>
      </c>
      <c r="B31" s="104"/>
      <c r="C31" s="104"/>
      <c r="D31" s="131"/>
      <c r="E31" s="131"/>
      <c r="F31" s="104"/>
      <c r="G31" s="104"/>
      <c r="H31" s="36"/>
      <c r="I31" s="36">
        <f t="shared" si="1"/>
        <v>0</v>
      </c>
    </row>
    <row r="32" spans="1:9" ht="15.75">
      <c r="A32" s="34" t="s">
        <v>143</v>
      </c>
      <c r="B32" s="104"/>
      <c r="C32" s="104"/>
      <c r="D32" s="131"/>
      <c r="E32" s="131"/>
      <c r="F32" s="104"/>
      <c r="G32" s="104"/>
      <c r="H32" s="36"/>
      <c r="I32" s="36">
        <f t="shared" si="1"/>
        <v>0</v>
      </c>
    </row>
    <row r="33" spans="1:9" ht="15.75">
      <c r="A33" s="33" t="s">
        <v>158</v>
      </c>
      <c r="B33" s="40"/>
      <c r="C33" s="40"/>
      <c r="D33" s="132"/>
      <c r="E33" s="132">
        <f>SUM(E26:F32)</f>
        <v>30499543</v>
      </c>
      <c r="F33" s="40"/>
      <c r="G33" s="40"/>
      <c r="H33" s="37"/>
      <c r="I33" s="37">
        <f>SUM(B33:H33)</f>
        <v>30499543</v>
      </c>
    </row>
    <row r="34" spans="1:9" s="38" customFormat="1" ht="15.75">
      <c r="A34" s="72" t="s">
        <v>144</v>
      </c>
      <c r="B34" s="81"/>
      <c r="C34" s="81"/>
      <c r="D34" s="81"/>
      <c r="E34" s="81"/>
      <c r="F34" s="81"/>
      <c r="G34" s="81"/>
      <c r="H34" s="81"/>
      <c r="I34" s="127"/>
    </row>
    <row r="35" spans="1:9" s="38" customFormat="1" ht="15.75">
      <c r="A35" s="72" t="s">
        <v>145</v>
      </c>
      <c r="B35" s="81"/>
      <c r="C35" s="81"/>
      <c r="D35" s="81"/>
      <c r="E35" s="81"/>
      <c r="F35" s="81"/>
      <c r="G35" s="81"/>
      <c r="H35" s="81"/>
      <c r="I35" s="127"/>
    </row>
    <row r="36" spans="1:9" s="38" customFormat="1" ht="15.75">
      <c r="A36" s="72" t="s">
        <v>146</v>
      </c>
      <c r="B36" s="81"/>
      <c r="C36" s="81"/>
      <c r="D36" s="81"/>
      <c r="E36" s="81"/>
      <c r="F36" s="81"/>
      <c r="G36" s="81"/>
      <c r="H36" s="81"/>
      <c r="I36" s="127"/>
    </row>
    <row r="37" spans="1:9" s="38" customFormat="1" ht="15.75">
      <c r="A37" s="72" t="s">
        <v>147</v>
      </c>
      <c r="B37" s="81"/>
      <c r="C37" s="81"/>
      <c r="D37" s="81"/>
      <c r="E37" s="81"/>
      <c r="F37" s="81"/>
      <c r="G37" s="81"/>
      <c r="H37" s="81"/>
      <c r="I37" s="127"/>
    </row>
    <row r="38" spans="1:9" s="38" customFormat="1" ht="15.75">
      <c r="A38" s="72" t="s">
        <v>148</v>
      </c>
      <c r="B38" s="81"/>
      <c r="C38" s="81"/>
      <c r="D38" s="81"/>
      <c r="E38" s="81"/>
      <c r="F38" s="81"/>
      <c r="G38" s="81"/>
      <c r="H38" s="81"/>
      <c r="I38" s="127"/>
    </row>
    <row r="39" spans="1:9" s="38" customFormat="1" ht="15.75">
      <c r="A39" s="72" t="s">
        <v>149</v>
      </c>
      <c r="B39" s="81"/>
      <c r="C39" s="81"/>
      <c r="D39" s="81"/>
      <c r="E39" s="81"/>
      <c r="F39" s="81"/>
      <c r="G39" s="81"/>
      <c r="H39" s="81"/>
      <c r="I39" s="127"/>
    </row>
    <row r="40" spans="1:9" s="38" customFormat="1" ht="15.75">
      <c r="A40" s="72"/>
      <c r="B40" s="81"/>
      <c r="C40" s="81"/>
      <c r="D40" s="81"/>
      <c r="E40" s="81"/>
      <c r="F40" s="81"/>
      <c r="G40" s="81"/>
      <c r="H40" s="81"/>
      <c r="I40" s="127"/>
    </row>
    <row r="41" spans="1:9" s="38" customFormat="1" ht="15.75">
      <c r="A41" s="72"/>
      <c r="B41" s="81"/>
      <c r="C41" s="81"/>
      <c r="D41" s="81"/>
      <c r="E41" s="81"/>
      <c r="F41" s="81"/>
      <c r="G41" s="81"/>
      <c r="H41" s="81"/>
      <c r="I41" s="127"/>
    </row>
    <row r="42" spans="1:9" s="38" customFormat="1" ht="16.5" thickBot="1">
      <c r="A42" s="128"/>
      <c r="B42" s="103"/>
      <c r="C42" s="103"/>
      <c r="D42" s="103"/>
      <c r="E42" s="103"/>
      <c r="F42" s="103"/>
      <c r="G42" s="103"/>
      <c r="H42" s="103"/>
      <c r="I42" s="129"/>
    </row>
    <row r="43" spans="1:9" s="38" customFormat="1" ht="16.5" thickTop="1">
      <c r="A43" s="72"/>
      <c r="B43" s="81"/>
      <c r="C43" s="81"/>
      <c r="D43" s="81"/>
      <c r="E43" s="81"/>
      <c r="F43" s="81"/>
      <c r="G43" s="81"/>
      <c r="H43" s="81"/>
      <c r="I43" s="127"/>
    </row>
    <row r="44" spans="1:9" s="38" customFormat="1" ht="15.75">
      <c r="A44" s="72"/>
      <c r="B44" s="81"/>
      <c r="C44" s="81"/>
      <c r="D44" s="81"/>
      <c r="E44" s="81"/>
      <c r="F44" s="81"/>
      <c r="G44" s="81"/>
      <c r="H44" s="81"/>
      <c r="I44" s="127"/>
    </row>
    <row r="45" spans="1:9" s="38" customFormat="1" ht="15.75">
      <c r="A45" s="72"/>
      <c r="B45" s="81"/>
      <c r="C45" s="81"/>
      <c r="D45" s="81"/>
      <c r="E45" s="81"/>
      <c r="F45" s="81"/>
      <c r="G45" s="81"/>
      <c r="H45" s="81"/>
      <c r="I45" s="127"/>
    </row>
    <row r="46" spans="1:9" s="38" customFormat="1" ht="15.75">
      <c r="A46" s="196" t="s">
        <v>39</v>
      </c>
      <c r="B46" s="197"/>
      <c r="C46" s="197"/>
      <c r="D46" s="197"/>
      <c r="E46" s="197"/>
      <c r="F46" s="197"/>
      <c r="G46" s="197"/>
      <c r="H46" s="197"/>
      <c r="I46" s="198"/>
    </row>
    <row r="47" spans="1:9" s="38" customFormat="1" ht="15.75">
      <c r="A47" s="196" t="s">
        <v>159</v>
      </c>
      <c r="B47" s="197"/>
      <c r="C47" s="197"/>
      <c r="D47" s="197"/>
      <c r="E47" s="197"/>
      <c r="F47" s="197"/>
      <c r="G47" s="197"/>
      <c r="H47" s="197"/>
      <c r="I47" s="198"/>
    </row>
    <row r="48" spans="1:9" s="38" customFormat="1" ht="15.75">
      <c r="A48" s="196" t="s">
        <v>297</v>
      </c>
      <c r="B48" s="197"/>
      <c r="C48" s="197"/>
      <c r="D48" s="197"/>
      <c r="E48" s="197"/>
      <c r="F48" s="197"/>
      <c r="G48" s="197"/>
      <c r="H48" s="197"/>
      <c r="I48" s="198"/>
    </row>
    <row r="49" spans="1:9" s="38" customFormat="1" ht="15.75">
      <c r="A49" s="133"/>
      <c r="B49" s="71"/>
      <c r="C49" s="71"/>
      <c r="D49" s="71"/>
      <c r="E49" s="71"/>
      <c r="F49" s="71"/>
      <c r="G49" s="71"/>
      <c r="H49" s="71"/>
      <c r="I49" s="134"/>
    </row>
    <row r="50" spans="1:9" s="189" customFormat="1" ht="15.75">
      <c r="A50" s="217" t="s">
        <v>268</v>
      </c>
      <c r="B50" s="218"/>
      <c r="C50" s="218"/>
      <c r="D50" s="218"/>
      <c r="E50" s="218"/>
      <c r="F50" s="218"/>
      <c r="G50" s="218"/>
      <c r="H50" s="218"/>
      <c r="I50" s="219"/>
    </row>
    <row r="51" spans="1:9" ht="15.75">
      <c r="A51" s="101" t="s">
        <v>1</v>
      </c>
      <c r="B51" s="98" t="s">
        <v>254</v>
      </c>
      <c r="C51" s="98" t="s">
        <v>233</v>
      </c>
      <c r="D51" s="98" t="s">
        <v>153</v>
      </c>
      <c r="E51" s="98" t="s">
        <v>154</v>
      </c>
      <c r="F51" s="98" t="s">
        <v>156</v>
      </c>
      <c r="G51" s="98" t="s">
        <v>157</v>
      </c>
      <c r="H51" s="98" t="s">
        <v>58</v>
      </c>
      <c r="I51" s="98" t="s">
        <v>130</v>
      </c>
    </row>
    <row r="52" spans="1:9" ht="15.75">
      <c r="A52" s="65"/>
      <c r="B52" s="99"/>
      <c r="C52" s="99" t="s">
        <v>151</v>
      </c>
      <c r="D52" s="99"/>
      <c r="E52" s="99" t="s">
        <v>155</v>
      </c>
      <c r="F52" s="99"/>
      <c r="G52" s="99"/>
      <c r="H52" s="99"/>
      <c r="I52" s="99"/>
    </row>
    <row r="53" spans="1:9" ht="15.75">
      <c r="A53" s="102"/>
      <c r="B53" s="100"/>
      <c r="C53" s="100" t="s">
        <v>152</v>
      </c>
      <c r="D53" s="100"/>
      <c r="E53" s="100"/>
      <c r="F53" s="100"/>
      <c r="G53" s="100"/>
      <c r="H53" s="100"/>
      <c r="I53" s="100"/>
    </row>
    <row r="54" spans="1:9" ht="15.75">
      <c r="A54" s="33" t="s">
        <v>133</v>
      </c>
      <c r="B54" s="34"/>
      <c r="C54" s="34"/>
      <c r="D54" s="34"/>
      <c r="E54" s="34"/>
      <c r="F54" s="34"/>
      <c r="G54" s="34"/>
      <c r="H54" s="34"/>
      <c r="I54" s="34"/>
    </row>
    <row r="55" spans="1:9" ht="15.75">
      <c r="A55" s="34" t="s">
        <v>134</v>
      </c>
      <c r="B55" s="36"/>
      <c r="C55" s="36">
        <v>184646</v>
      </c>
      <c r="D55" s="36"/>
      <c r="E55" s="36"/>
      <c r="F55" s="36"/>
      <c r="G55" s="36"/>
      <c r="H55" s="36"/>
      <c r="I55" s="36">
        <f>SUM(B55:H55)</f>
        <v>184646</v>
      </c>
    </row>
    <row r="56" spans="1:9" ht="15.75">
      <c r="A56" s="34" t="s">
        <v>54</v>
      </c>
      <c r="B56" s="36"/>
      <c r="C56" s="36">
        <v>103704</v>
      </c>
      <c r="D56" s="36"/>
      <c r="E56" s="36"/>
      <c r="F56" s="36"/>
      <c r="G56" s="36"/>
      <c r="H56" s="36"/>
      <c r="I56" s="36">
        <f aca="true" t="shared" si="2" ref="I56:I64">SUM(B56:H56)</f>
        <v>103704</v>
      </c>
    </row>
    <row r="57" spans="1:9" ht="15.75">
      <c r="A57" s="34" t="s">
        <v>55</v>
      </c>
      <c r="B57" s="36"/>
      <c r="C57" s="36">
        <v>1706187</v>
      </c>
      <c r="D57" s="36"/>
      <c r="E57" s="36"/>
      <c r="F57" s="36"/>
      <c r="G57" s="36"/>
      <c r="H57" s="36"/>
      <c r="I57" s="36">
        <f t="shared" si="2"/>
        <v>1706187</v>
      </c>
    </row>
    <row r="58" spans="1:9" ht="15.75">
      <c r="A58" s="34" t="s">
        <v>56</v>
      </c>
      <c r="B58" s="36"/>
      <c r="C58" s="36"/>
      <c r="D58" s="36"/>
      <c r="E58" s="36"/>
      <c r="F58" s="36"/>
      <c r="G58" s="36"/>
      <c r="H58" s="36"/>
      <c r="I58" s="36">
        <f t="shared" si="2"/>
        <v>0</v>
      </c>
    </row>
    <row r="59" spans="1:9" ht="15.75">
      <c r="A59" s="34" t="s">
        <v>135</v>
      </c>
      <c r="B59" s="36"/>
      <c r="C59" s="36"/>
      <c r="D59" s="36"/>
      <c r="E59" s="36"/>
      <c r="F59" s="36"/>
      <c r="G59" s="36"/>
      <c r="H59" s="36"/>
      <c r="I59" s="36">
        <f t="shared" si="2"/>
        <v>0</v>
      </c>
    </row>
    <row r="60" spans="1:9" ht="15.75">
      <c r="A60" s="34" t="s">
        <v>136</v>
      </c>
      <c r="B60" s="36"/>
      <c r="C60" s="36"/>
      <c r="D60" s="36"/>
      <c r="E60" s="36"/>
      <c r="F60" s="36"/>
      <c r="G60" s="36"/>
      <c r="H60" s="36"/>
      <c r="I60" s="36">
        <f t="shared" si="2"/>
        <v>0</v>
      </c>
    </row>
    <row r="61" spans="1:9" ht="15.75">
      <c r="A61" s="34" t="s">
        <v>137</v>
      </c>
      <c r="B61" s="36"/>
      <c r="C61" s="36">
        <v>85000</v>
      </c>
      <c r="D61" s="36"/>
      <c r="E61" s="36"/>
      <c r="F61" s="36"/>
      <c r="G61" s="36"/>
      <c r="H61" s="36"/>
      <c r="I61" s="36">
        <f t="shared" si="2"/>
        <v>85000</v>
      </c>
    </row>
    <row r="62" spans="1:9" ht="15.75">
      <c r="A62" s="34" t="s">
        <v>188</v>
      </c>
      <c r="B62" s="36"/>
      <c r="C62" s="36">
        <v>19352674</v>
      </c>
      <c r="D62" s="36"/>
      <c r="E62" s="36"/>
      <c r="F62" s="36"/>
      <c r="G62" s="36"/>
      <c r="H62" s="36"/>
      <c r="I62" s="36">
        <f t="shared" si="2"/>
        <v>19352674</v>
      </c>
    </row>
    <row r="63" spans="1:9" ht="15.75">
      <c r="A63" s="34" t="s">
        <v>58</v>
      </c>
      <c r="B63" s="36"/>
      <c r="C63" s="36"/>
      <c r="D63" s="36"/>
      <c r="E63" s="36"/>
      <c r="F63" s="36"/>
      <c r="G63" s="36"/>
      <c r="H63" s="36">
        <v>438224</v>
      </c>
      <c r="I63" s="36">
        <f t="shared" si="2"/>
        <v>438224</v>
      </c>
    </row>
    <row r="64" spans="1:9" ht="15.75">
      <c r="A64" s="34" t="s">
        <v>138</v>
      </c>
      <c r="B64" s="36"/>
      <c r="C64" s="36"/>
      <c r="D64" s="36">
        <v>3419281</v>
      </c>
      <c r="E64" s="36"/>
      <c r="F64" s="36">
        <v>2040</v>
      </c>
      <c r="G64" s="36"/>
      <c r="H64" s="36"/>
      <c r="I64" s="36">
        <f t="shared" si="2"/>
        <v>3421321</v>
      </c>
    </row>
    <row r="65" spans="1:9" s="2" customFormat="1" ht="15.75">
      <c r="A65" s="33" t="s">
        <v>139</v>
      </c>
      <c r="B65" s="37"/>
      <c r="C65" s="37">
        <f>SUM(C55:C64)</f>
        <v>21432211</v>
      </c>
      <c r="D65" s="37">
        <f>SUM(D55:D64)</f>
        <v>3419281</v>
      </c>
      <c r="E65" s="37">
        <f>SUM(E55:E64)</f>
        <v>0</v>
      </c>
      <c r="F65" s="37">
        <f>SUM(F55:F64)</f>
        <v>2040</v>
      </c>
      <c r="G65" s="37"/>
      <c r="H65" s="37">
        <f>SUM(H55:H64)</f>
        <v>438224</v>
      </c>
      <c r="I65" s="37">
        <f>SUM(I55:I64)</f>
        <v>25291756</v>
      </c>
    </row>
    <row r="66" spans="1:9" ht="15.75">
      <c r="A66" s="124"/>
      <c r="B66" s="125"/>
      <c r="C66" s="125"/>
      <c r="D66" s="125"/>
      <c r="E66" s="125"/>
      <c r="F66" s="125"/>
      <c r="G66" s="125"/>
      <c r="H66" s="125"/>
      <c r="I66" s="126"/>
    </row>
    <row r="67" spans="1:9" ht="15.75">
      <c r="A67" s="101" t="s">
        <v>1</v>
      </c>
      <c r="B67" s="98" t="s">
        <v>254</v>
      </c>
      <c r="C67" s="98" t="s">
        <v>150</v>
      </c>
      <c r="D67" s="98" t="s">
        <v>153</v>
      </c>
      <c r="E67" s="98" t="s">
        <v>154</v>
      </c>
      <c r="F67" s="98" t="s">
        <v>156</v>
      </c>
      <c r="G67" s="98" t="s">
        <v>157</v>
      </c>
      <c r="H67" s="98" t="s">
        <v>58</v>
      </c>
      <c r="I67" s="98" t="s">
        <v>130</v>
      </c>
    </row>
    <row r="68" spans="1:9" ht="15.75">
      <c r="A68" s="65"/>
      <c r="B68" s="99"/>
      <c r="C68" s="99" t="s">
        <v>151</v>
      </c>
      <c r="D68" s="99"/>
      <c r="E68" s="99" t="s">
        <v>155</v>
      </c>
      <c r="F68" s="99"/>
      <c r="G68" s="99"/>
      <c r="H68" s="99"/>
      <c r="I68" s="99"/>
    </row>
    <row r="69" spans="1:9" ht="15.75">
      <c r="A69" s="102"/>
      <c r="B69" s="100"/>
      <c r="C69" s="100" t="s">
        <v>152</v>
      </c>
      <c r="D69" s="100"/>
      <c r="E69" s="100"/>
      <c r="F69" s="100"/>
      <c r="G69" s="100"/>
      <c r="H69" s="100"/>
      <c r="I69" s="100"/>
    </row>
    <row r="70" spans="1:9" ht="15.75">
      <c r="A70" s="33" t="s">
        <v>140</v>
      </c>
      <c r="B70" s="34"/>
      <c r="C70" s="34"/>
      <c r="D70" s="154"/>
      <c r="E70" s="154"/>
      <c r="F70" s="34"/>
      <c r="G70" s="34"/>
      <c r="H70" s="34"/>
      <c r="I70" s="34"/>
    </row>
    <row r="71" spans="1:9" ht="15.75">
      <c r="A71" s="34" t="s">
        <v>75</v>
      </c>
      <c r="B71" s="104"/>
      <c r="C71" s="104"/>
      <c r="D71" s="155"/>
      <c r="E71" s="155">
        <v>15636000</v>
      </c>
      <c r="F71" s="104"/>
      <c r="G71" s="104"/>
      <c r="H71" s="104"/>
      <c r="I71" s="36">
        <f>SUM(B71:H71)</f>
        <v>15636000</v>
      </c>
    </row>
    <row r="72" spans="1:9" ht="15.75">
      <c r="A72" s="34" t="s">
        <v>56</v>
      </c>
      <c r="B72" s="104"/>
      <c r="C72" s="104"/>
      <c r="D72" s="153"/>
      <c r="E72" s="153"/>
      <c r="F72" s="104"/>
      <c r="G72" s="104"/>
      <c r="H72" s="104"/>
      <c r="I72" s="36">
        <f aca="true" t="shared" si="3" ref="I72:I78">SUM(B72:H72)</f>
        <v>0</v>
      </c>
    </row>
    <row r="73" spans="1:9" ht="15.75">
      <c r="A73" s="34" t="s">
        <v>141</v>
      </c>
      <c r="B73" s="104"/>
      <c r="C73" s="104"/>
      <c r="D73" s="153"/>
      <c r="E73" s="153"/>
      <c r="F73" s="104"/>
      <c r="G73" s="104"/>
      <c r="H73" s="104"/>
      <c r="I73" s="36">
        <f t="shared" si="3"/>
        <v>0</v>
      </c>
    </row>
    <row r="74" spans="1:9" ht="15.75">
      <c r="A74" s="34" t="s">
        <v>136</v>
      </c>
      <c r="B74" s="104"/>
      <c r="C74" s="104"/>
      <c r="D74" s="153"/>
      <c r="E74" s="153"/>
      <c r="F74" s="104"/>
      <c r="G74" s="104"/>
      <c r="H74" s="104"/>
      <c r="I74" s="36">
        <f t="shared" si="3"/>
        <v>0</v>
      </c>
    </row>
    <row r="75" spans="1:9" ht="15.75">
      <c r="A75" s="34" t="s">
        <v>142</v>
      </c>
      <c r="B75" s="104"/>
      <c r="C75" s="104"/>
      <c r="D75" s="155"/>
      <c r="E75" s="155">
        <v>4188503</v>
      </c>
      <c r="F75" s="104"/>
      <c r="G75" s="104"/>
      <c r="H75" s="104"/>
      <c r="I75" s="36">
        <f t="shared" si="3"/>
        <v>4188503</v>
      </c>
    </row>
    <row r="76" spans="1:9" ht="15.75">
      <c r="A76" s="34" t="s">
        <v>76</v>
      </c>
      <c r="B76" s="104"/>
      <c r="C76" s="104"/>
      <c r="D76" s="153"/>
      <c r="E76" s="153"/>
      <c r="F76" s="104"/>
      <c r="G76" s="104"/>
      <c r="H76" s="36"/>
      <c r="I76" s="36">
        <f t="shared" si="3"/>
        <v>0</v>
      </c>
    </row>
    <row r="77" spans="1:9" ht="15.75">
      <c r="A77" s="34" t="s">
        <v>143</v>
      </c>
      <c r="B77" s="104"/>
      <c r="C77" s="104"/>
      <c r="D77" s="153"/>
      <c r="E77" s="153"/>
      <c r="F77" s="104"/>
      <c r="G77" s="104"/>
      <c r="H77" s="36"/>
      <c r="I77" s="36">
        <f t="shared" si="3"/>
        <v>0</v>
      </c>
    </row>
    <row r="78" spans="1:9" ht="15.75">
      <c r="A78" s="33" t="s">
        <v>158</v>
      </c>
      <c r="B78" s="40"/>
      <c r="C78" s="40"/>
      <c r="D78" s="152"/>
      <c r="E78" s="152">
        <f>SUM(E71:F77)</f>
        <v>19824503</v>
      </c>
      <c r="F78" s="40"/>
      <c r="G78" s="40"/>
      <c r="H78" s="37"/>
      <c r="I78" s="37">
        <f t="shared" si="3"/>
        <v>19824503</v>
      </c>
    </row>
    <row r="79" spans="1:9" s="38" customFormat="1" ht="15.75">
      <c r="A79" s="72" t="s">
        <v>144</v>
      </c>
      <c r="B79" s="81"/>
      <c r="C79" s="81"/>
      <c r="D79" s="81"/>
      <c r="E79" s="81"/>
      <c r="F79" s="81"/>
      <c r="G79" s="81"/>
      <c r="H79" s="81"/>
      <c r="I79" s="127"/>
    </row>
    <row r="80" spans="1:9" s="38" customFormat="1" ht="15.75">
      <c r="A80" s="72" t="s">
        <v>145</v>
      </c>
      <c r="B80" s="81"/>
      <c r="C80" s="81"/>
      <c r="D80" s="81"/>
      <c r="E80" s="81"/>
      <c r="F80" s="81"/>
      <c r="G80" s="81"/>
      <c r="H80" s="81"/>
      <c r="I80" s="127"/>
    </row>
    <row r="81" spans="1:9" s="38" customFormat="1" ht="15.75">
      <c r="A81" s="72" t="s">
        <v>146</v>
      </c>
      <c r="B81" s="81"/>
      <c r="C81" s="81"/>
      <c r="D81" s="81"/>
      <c r="E81" s="81"/>
      <c r="F81" s="81"/>
      <c r="G81" s="81"/>
      <c r="H81" s="81"/>
      <c r="I81" s="127"/>
    </row>
    <row r="82" spans="1:9" s="38" customFormat="1" ht="15.75">
      <c r="A82" s="72" t="s">
        <v>147</v>
      </c>
      <c r="B82" s="81"/>
      <c r="C82" s="81"/>
      <c r="D82" s="81"/>
      <c r="E82" s="81"/>
      <c r="F82" s="81"/>
      <c r="G82" s="81"/>
      <c r="H82" s="81"/>
      <c r="I82" s="127"/>
    </row>
    <row r="83" spans="1:9" s="38" customFormat="1" ht="15.75">
      <c r="A83" s="72" t="s">
        <v>148</v>
      </c>
      <c r="B83" s="81"/>
      <c r="C83" s="81"/>
      <c r="D83" s="81"/>
      <c r="E83" s="81"/>
      <c r="F83" s="81"/>
      <c r="G83" s="81"/>
      <c r="H83" s="81"/>
      <c r="I83" s="127"/>
    </row>
    <row r="84" spans="1:9" s="38" customFormat="1" ht="15.75">
      <c r="A84" s="72" t="s">
        <v>149</v>
      </c>
      <c r="B84" s="81"/>
      <c r="C84" s="81"/>
      <c r="D84" s="81"/>
      <c r="E84" s="81"/>
      <c r="F84" s="81"/>
      <c r="G84" s="81"/>
      <c r="H84" s="81"/>
      <c r="I84" s="127"/>
    </row>
    <row r="85" spans="1:9" s="38" customFormat="1" ht="15.75">
      <c r="A85" s="72"/>
      <c r="B85" s="81"/>
      <c r="C85" s="81"/>
      <c r="D85" s="81"/>
      <c r="E85" s="81"/>
      <c r="F85" s="81"/>
      <c r="G85" s="81"/>
      <c r="H85" s="81"/>
      <c r="I85" s="127"/>
    </row>
    <row r="86" spans="1:9" s="38" customFormat="1" ht="15.75">
      <c r="A86" s="72"/>
      <c r="B86" s="81"/>
      <c r="C86" s="81"/>
      <c r="D86" s="81"/>
      <c r="E86" s="81"/>
      <c r="F86" s="81"/>
      <c r="G86" s="81"/>
      <c r="H86" s="81"/>
      <c r="I86" s="127"/>
    </row>
    <row r="87" spans="1:9" s="38" customFormat="1" ht="15.75">
      <c r="A87" s="72"/>
      <c r="B87" s="81"/>
      <c r="C87" s="81"/>
      <c r="D87" s="81"/>
      <c r="E87" s="81"/>
      <c r="F87" s="81"/>
      <c r="G87" s="81"/>
      <c r="H87" s="81"/>
      <c r="I87" s="127"/>
    </row>
    <row r="88" s="81" customFormat="1" ht="15.75"/>
    <row r="89" s="81" customFormat="1" ht="15.75"/>
    <row r="90" s="81" customFormat="1" ht="15.75"/>
    <row r="91" spans="1:9" s="81" customFormat="1" ht="15.75">
      <c r="A91" s="197"/>
      <c r="B91" s="197"/>
      <c r="C91" s="197"/>
      <c r="D91" s="197"/>
      <c r="E91" s="197"/>
      <c r="F91" s="197"/>
      <c r="G91" s="197"/>
      <c r="H91" s="197"/>
      <c r="I91" s="197"/>
    </row>
    <row r="92" spans="1:9" s="81" customFormat="1" ht="15.75">
      <c r="A92" s="197"/>
      <c r="B92" s="197"/>
      <c r="C92" s="197"/>
      <c r="D92" s="197"/>
      <c r="E92" s="197"/>
      <c r="F92" s="197"/>
      <c r="G92" s="197"/>
      <c r="H92" s="197"/>
      <c r="I92" s="197"/>
    </row>
    <row r="93" spans="1:9" s="81" customFormat="1" ht="15.75">
      <c r="A93" s="197"/>
      <c r="B93" s="197"/>
      <c r="C93" s="197"/>
      <c r="D93" s="197"/>
      <c r="E93" s="197"/>
      <c r="F93" s="197"/>
      <c r="G93" s="197"/>
      <c r="H93" s="197"/>
      <c r="I93" s="197"/>
    </row>
    <row r="94" spans="1:9" s="81" customFormat="1" ht="15.75">
      <c r="A94" s="197"/>
      <c r="B94" s="197"/>
      <c r="C94" s="197"/>
      <c r="D94" s="197"/>
      <c r="E94" s="197"/>
      <c r="F94" s="197"/>
      <c r="G94" s="197"/>
      <c r="H94" s="197"/>
      <c r="I94" s="197"/>
    </row>
    <row r="95" spans="1:9" s="9" customFormat="1" ht="18.75" customHeight="1">
      <c r="A95" s="179"/>
      <c r="B95" s="86"/>
      <c r="C95" s="86"/>
      <c r="D95" s="86"/>
      <c r="E95" s="86"/>
      <c r="F95" s="86"/>
      <c r="G95" s="86"/>
      <c r="H95" s="86"/>
      <c r="I95" s="86"/>
    </row>
    <row r="96" spans="1:9" s="9" customFormat="1" ht="15.75">
      <c r="A96" s="80"/>
      <c r="B96" s="180"/>
      <c r="C96" s="180"/>
      <c r="D96" s="180"/>
      <c r="E96" s="180"/>
      <c r="F96" s="180"/>
      <c r="G96" s="180"/>
      <c r="H96" s="180"/>
      <c r="I96" s="180"/>
    </row>
    <row r="97" spans="1:9" s="9" customFormat="1" ht="15.75">
      <c r="A97" s="81"/>
      <c r="B97" s="180"/>
      <c r="C97" s="180"/>
      <c r="D97" s="180"/>
      <c r="E97" s="180"/>
      <c r="F97" s="180"/>
      <c r="G97" s="180"/>
      <c r="H97" s="180"/>
      <c r="I97" s="180"/>
    </row>
    <row r="98" spans="1:9" s="9" customFormat="1" ht="15.75">
      <c r="A98" s="80"/>
      <c r="B98" s="180"/>
      <c r="C98" s="180"/>
      <c r="D98" s="180"/>
      <c r="E98" s="180"/>
      <c r="F98" s="180"/>
      <c r="G98" s="180"/>
      <c r="H98" s="180"/>
      <c r="I98" s="180"/>
    </row>
    <row r="99" s="9" customFormat="1" ht="15.75">
      <c r="A99" s="10"/>
    </row>
    <row r="100" spans="2:9" s="9" customFormat="1" ht="15.75">
      <c r="B100" s="125"/>
      <c r="C100" s="125"/>
      <c r="D100" s="125"/>
      <c r="E100" s="125"/>
      <c r="F100" s="125"/>
      <c r="G100" s="125"/>
      <c r="H100" s="125"/>
      <c r="I100" s="125"/>
    </row>
    <row r="101" spans="2:9" s="9" customFormat="1" ht="15.75">
      <c r="B101" s="125"/>
      <c r="C101" s="125"/>
      <c r="D101" s="125"/>
      <c r="E101" s="125"/>
      <c r="F101" s="125"/>
      <c r="G101" s="125"/>
      <c r="H101" s="125"/>
      <c r="I101" s="125"/>
    </row>
    <row r="102" spans="2:9" s="9" customFormat="1" ht="15.75">
      <c r="B102" s="125"/>
      <c r="C102" s="125"/>
      <c r="D102" s="125"/>
      <c r="E102" s="125"/>
      <c r="F102" s="125"/>
      <c r="G102" s="125"/>
      <c r="H102" s="125"/>
      <c r="I102" s="125"/>
    </row>
    <row r="103" spans="2:9" s="9" customFormat="1" ht="15.75">
      <c r="B103" s="125"/>
      <c r="C103" s="125"/>
      <c r="D103" s="125"/>
      <c r="E103" s="125"/>
      <c r="F103" s="125"/>
      <c r="G103" s="125"/>
      <c r="H103" s="125"/>
      <c r="I103" s="125"/>
    </row>
    <row r="104" spans="2:9" s="9" customFormat="1" ht="15.75">
      <c r="B104" s="125"/>
      <c r="C104" s="125"/>
      <c r="D104" s="125"/>
      <c r="E104" s="125"/>
      <c r="F104" s="125"/>
      <c r="G104" s="125"/>
      <c r="H104" s="125"/>
      <c r="I104" s="125"/>
    </row>
    <row r="105" spans="2:9" s="9" customFormat="1" ht="15.75">
      <c r="B105" s="125"/>
      <c r="C105" s="125"/>
      <c r="D105" s="125"/>
      <c r="E105" s="125"/>
      <c r="F105" s="125"/>
      <c r="G105" s="125"/>
      <c r="H105" s="125"/>
      <c r="I105" s="125"/>
    </row>
    <row r="106" spans="2:9" s="9" customFormat="1" ht="15.75">
      <c r="B106" s="125"/>
      <c r="C106" s="125"/>
      <c r="D106" s="125"/>
      <c r="E106" s="125"/>
      <c r="F106" s="125"/>
      <c r="G106" s="125"/>
      <c r="H106" s="125"/>
      <c r="I106" s="125"/>
    </row>
    <row r="107" spans="2:9" s="9" customFormat="1" ht="15.75">
      <c r="B107" s="125"/>
      <c r="C107" s="125"/>
      <c r="D107" s="125"/>
      <c r="E107" s="125"/>
      <c r="F107" s="125"/>
      <c r="G107" s="125"/>
      <c r="H107" s="125"/>
      <c r="I107" s="125"/>
    </row>
    <row r="108" spans="2:9" s="9" customFormat="1" ht="15.75">
      <c r="B108" s="125"/>
      <c r="C108" s="125"/>
      <c r="D108" s="125"/>
      <c r="E108" s="125"/>
      <c r="F108" s="125"/>
      <c r="G108" s="125"/>
      <c r="H108" s="125"/>
      <c r="I108" s="125"/>
    </row>
    <row r="109" spans="2:9" s="9" customFormat="1" ht="15.75">
      <c r="B109" s="125"/>
      <c r="C109" s="125"/>
      <c r="D109" s="125"/>
      <c r="E109" s="125"/>
      <c r="F109" s="125"/>
      <c r="G109" s="125"/>
      <c r="H109" s="125"/>
      <c r="I109" s="125"/>
    </row>
    <row r="110" spans="2:9" s="10" customFormat="1" ht="15.75">
      <c r="B110" s="25"/>
      <c r="C110" s="25"/>
      <c r="D110" s="25"/>
      <c r="E110" s="25"/>
      <c r="F110" s="25"/>
      <c r="G110" s="25"/>
      <c r="H110" s="25"/>
      <c r="I110" s="25"/>
    </row>
    <row r="111" spans="2:9" s="9" customFormat="1" ht="15.75">
      <c r="B111" s="125"/>
      <c r="C111" s="125"/>
      <c r="D111" s="125"/>
      <c r="E111" s="125"/>
      <c r="F111" s="125"/>
      <c r="G111" s="125"/>
      <c r="H111" s="125"/>
      <c r="I111" s="125"/>
    </row>
    <row r="112" spans="1:9" s="9" customFormat="1" ht="15.75">
      <c r="A112" s="80"/>
      <c r="B112" s="180"/>
      <c r="C112" s="180"/>
      <c r="D112" s="180"/>
      <c r="E112" s="180"/>
      <c r="F112" s="180"/>
      <c r="G112" s="180"/>
      <c r="H112" s="180"/>
      <c r="I112" s="180"/>
    </row>
    <row r="113" spans="1:9" s="9" customFormat="1" ht="15.75">
      <c r="A113" s="81"/>
      <c r="B113" s="180"/>
      <c r="C113" s="180"/>
      <c r="D113" s="180"/>
      <c r="E113" s="180"/>
      <c r="F113" s="180"/>
      <c r="G113" s="180"/>
      <c r="H113" s="180"/>
      <c r="I113" s="180"/>
    </row>
    <row r="114" spans="1:9" s="9" customFormat="1" ht="15.75">
      <c r="A114" s="80"/>
      <c r="B114" s="180"/>
      <c r="C114" s="180"/>
      <c r="D114" s="180"/>
      <c r="E114" s="180"/>
      <c r="F114" s="180"/>
      <c r="G114" s="180"/>
      <c r="H114" s="180"/>
      <c r="I114" s="180"/>
    </row>
    <row r="115" spans="2:9" s="9" customFormat="1" ht="15.75">
      <c r="B115" s="181"/>
      <c r="C115" s="181"/>
      <c r="D115" s="181"/>
      <c r="E115" s="181"/>
      <c r="F115" s="181"/>
      <c r="G115" s="181"/>
      <c r="H115" s="181"/>
      <c r="I115" s="125"/>
    </row>
    <row r="116" spans="2:9" s="9" customFormat="1" ht="15.75">
      <c r="B116" s="181"/>
      <c r="C116" s="181"/>
      <c r="D116" s="181"/>
      <c r="E116" s="181"/>
      <c r="F116" s="181"/>
      <c r="G116" s="181"/>
      <c r="H116" s="181"/>
      <c r="I116" s="125"/>
    </row>
    <row r="117" spans="2:9" s="9" customFormat="1" ht="15.75">
      <c r="B117" s="181"/>
      <c r="C117" s="181"/>
      <c r="D117" s="181"/>
      <c r="E117" s="181"/>
      <c r="F117" s="181"/>
      <c r="G117" s="181"/>
      <c r="H117" s="181"/>
      <c r="I117" s="125"/>
    </row>
    <row r="118" spans="2:9" s="9" customFormat="1" ht="15.75">
      <c r="B118" s="181"/>
      <c r="C118" s="181"/>
      <c r="D118" s="181"/>
      <c r="E118" s="181"/>
      <c r="F118" s="181"/>
      <c r="G118" s="181"/>
      <c r="H118" s="181"/>
      <c r="I118" s="125"/>
    </row>
    <row r="119" spans="2:9" s="9" customFormat="1" ht="15.75">
      <c r="B119" s="181"/>
      <c r="C119" s="181"/>
      <c r="D119" s="181"/>
      <c r="E119" s="181"/>
      <c r="F119" s="181"/>
      <c r="G119" s="181"/>
      <c r="H119" s="181"/>
      <c r="I119" s="125"/>
    </row>
    <row r="120" spans="2:9" s="9" customFormat="1" ht="15.75">
      <c r="B120" s="181"/>
      <c r="C120" s="181"/>
      <c r="D120" s="181"/>
      <c r="E120" s="181"/>
      <c r="F120" s="181"/>
      <c r="G120" s="181"/>
      <c r="H120" s="125"/>
      <c r="I120" s="125"/>
    </row>
    <row r="121" spans="2:9" s="9" customFormat="1" ht="15.75">
      <c r="B121" s="181"/>
      <c r="C121" s="181"/>
      <c r="D121" s="181"/>
      <c r="E121" s="181"/>
      <c r="F121" s="181"/>
      <c r="G121" s="181"/>
      <c r="H121" s="125"/>
      <c r="I121" s="125"/>
    </row>
    <row r="122" spans="1:9" s="9" customFormat="1" ht="15.75">
      <c r="A122" s="10"/>
      <c r="B122" s="182"/>
      <c r="C122" s="182"/>
      <c r="D122" s="182"/>
      <c r="E122" s="182"/>
      <c r="F122" s="182"/>
      <c r="G122" s="182"/>
      <c r="H122" s="25"/>
      <c r="I122" s="25"/>
    </row>
    <row r="123" s="81" customFormat="1" ht="15.75"/>
    <row r="124" s="81" customFormat="1" ht="15.75"/>
    <row r="125" s="81" customFormat="1" ht="15.75"/>
    <row r="126" s="81" customFormat="1" ht="15.75"/>
    <row r="127" s="81" customFormat="1" ht="15.75"/>
    <row r="128" s="81" customFormat="1" ht="12.75" customHeight="1"/>
    <row r="129" s="81" customFormat="1" ht="12.75" customHeight="1"/>
    <row r="130" s="81" customFormat="1" ht="12.75" customHeight="1"/>
    <row r="131" s="81" customFormat="1" ht="12.75" customHeight="1"/>
    <row r="132" s="81" customFormat="1" ht="12.75" customHeight="1"/>
    <row r="133" s="81" customFormat="1" ht="12.75" customHeight="1"/>
    <row r="134" s="81" customFormat="1" ht="12.75" customHeight="1"/>
    <row r="135" spans="1:9" s="81" customFormat="1" ht="15.75">
      <c r="A135" s="197"/>
      <c r="B135" s="197"/>
      <c r="C135" s="197"/>
      <c r="D135" s="197"/>
      <c r="E135" s="197"/>
      <c r="F135" s="197"/>
      <c r="G135" s="197"/>
      <c r="H135" s="197"/>
      <c r="I135" s="197"/>
    </row>
    <row r="136" spans="1:9" s="81" customFormat="1" ht="15.75">
      <c r="A136" s="197"/>
      <c r="B136" s="197"/>
      <c r="C136" s="197"/>
      <c r="D136" s="197"/>
      <c r="E136" s="197"/>
      <c r="F136" s="197"/>
      <c r="G136" s="197"/>
      <c r="H136" s="197"/>
      <c r="I136" s="197"/>
    </row>
    <row r="137" spans="1:9" s="81" customFormat="1" ht="15.75">
      <c r="A137" s="197"/>
      <c r="B137" s="197"/>
      <c r="C137" s="197"/>
      <c r="D137" s="197"/>
      <c r="E137" s="197"/>
      <c r="F137" s="197"/>
      <c r="G137" s="197"/>
      <c r="H137" s="197"/>
      <c r="I137" s="197"/>
    </row>
    <row r="138" spans="1:9" s="81" customFormat="1" ht="15.75">
      <c r="A138" s="197"/>
      <c r="B138" s="197"/>
      <c r="C138" s="197"/>
      <c r="D138" s="197"/>
      <c r="E138" s="197"/>
      <c r="F138" s="197"/>
      <c r="G138" s="197"/>
      <c r="H138" s="197"/>
      <c r="I138" s="197"/>
    </row>
    <row r="139" spans="1:9" s="9" customFormat="1" ht="19.5" customHeight="1">
      <c r="A139" s="179"/>
      <c r="B139" s="86"/>
      <c r="C139" s="86"/>
      <c r="D139" s="86"/>
      <c r="E139" s="86"/>
      <c r="F139" s="86"/>
      <c r="G139" s="86"/>
      <c r="H139" s="86"/>
      <c r="I139" s="86"/>
    </row>
    <row r="140" spans="1:9" s="9" customFormat="1" ht="15.75">
      <c r="A140" s="80"/>
      <c r="B140" s="180"/>
      <c r="C140" s="180"/>
      <c r="D140" s="180"/>
      <c r="E140" s="180"/>
      <c r="F140" s="180"/>
      <c r="G140" s="180"/>
      <c r="H140" s="180"/>
      <c r="I140" s="180"/>
    </row>
    <row r="141" spans="1:9" s="9" customFormat="1" ht="15.75">
      <c r="A141" s="81"/>
      <c r="B141" s="180"/>
      <c r="C141" s="180"/>
      <c r="D141" s="180"/>
      <c r="E141" s="180"/>
      <c r="F141" s="180"/>
      <c r="G141" s="180"/>
      <c r="H141" s="180"/>
      <c r="I141" s="180"/>
    </row>
    <row r="142" spans="1:9" s="9" customFormat="1" ht="15.75">
      <c r="A142" s="80"/>
      <c r="B142" s="180"/>
      <c r="C142" s="180"/>
      <c r="D142" s="180"/>
      <c r="E142" s="180"/>
      <c r="F142" s="180"/>
      <c r="G142" s="180"/>
      <c r="H142" s="180"/>
      <c r="I142" s="180"/>
    </row>
    <row r="143" s="9" customFormat="1" ht="15.75">
      <c r="A143" s="10"/>
    </row>
    <row r="144" spans="2:9" s="9" customFormat="1" ht="15.75">
      <c r="B144" s="125"/>
      <c r="C144" s="125"/>
      <c r="D144" s="125"/>
      <c r="E144" s="125"/>
      <c r="F144" s="125"/>
      <c r="G144" s="125"/>
      <c r="H144" s="125"/>
      <c r="I144" s="125"/>
    </row>
    <row r="145" spans="2:9" s="9" customFormat="1" ht="15.75">
      <c r="B145" s="125"/>
      <c r="C145" s="125"/>
      <c r="D145" s="125"/>
      <c r="E145" s="125"/>
      <c r="F145" s="125"/>
      <c r="G145" s="125"/>
      <c r="H145" s="125"/>
      <c r="I145" s="125"/>
    </row>
    <row r="146" spans="2:9" s="9" customFormat="1" ht="15.75">
      <c r="B146" s="125"/>
      <c r="C146" s="125"/>
      <c r="D146" s="125"/>
      <c r="E146" s="125"/>
      <c r="F146" s="125"/>
      <c r="G146" s="125"/>
      <c r="H146" s="125"/>
      <c r="I146" s="125"/>
    </row>
    <row r="147" spans="2:9" s="9" customFormat="1" ht="15.75">
      <c r="B147" s="125"/>
      <c r="C147" s="125"/>
      <c r="D147" s="125"/>
      <c r="E147" s="125"/>
      <c r="F147" s="125"/>
      <c r="G147" s="125"/>
      <c r="H147" s="125"/>
      <c r="I147" s="125"/>
    </row>
    <row r="148" spans="2:9" s="9" customFormat="1" ht="15.75">
      <c r="B148" s="125"/>
      <c r="C148" s="125"/>
      <c r="D148" s="125"/>
      <c r="E148" s="125"/>
      <c r="F148" s="125"/>
      <c r="G148" s="125"/>
      <c r="H148" s="125"/>
      <c r="I148" s="125"/>
    </row>
    <row r="149" spans="2:9" s="9" customFormat="1" ht="15.75">
      <c r="B149" s="125"/>
      <c r="C149" s="125"/>
      <c r="D149" s="125"/>
      <c r="E149" s="125"/>
      <c r="F149" s="125"/>
      <c r="G149" s="125"/>
      <c r="H149" s="125"/>
      <c r="I149" s="125"/>
    </row>
    <row r="150" spans="2:9" s="9" customFormat="1" ht="15.75">
      <c r="B150" s="125"/>
      <c r="C150" s="125"/>
      <c r="D150" s="125"/>
      <c r="E150" s="125"/>
      <c r="F150" s="125"/>
      <c r="G150" s="125"/>
      <c r="H150" s="125"/>
      <c r="I150" s="125"/>
    </row>
    <row r="151" spans="2:9" s="9" customFormat="1" ht="15.75">
      <c r="B151" s="125"/>
      <c r="C151" s="125"/>
      <c r="D151" s="125"/>
      <c r="E151" s="125"/>
      <c r="F151" s="125"/>
      <c r="G151" s="125"/>
      <c r="H151" s="125"/>
      <c r="I151" s="125"/>
    </row>
    <row r="152" spans="2:9" s="9" customFormat="1" ht="15.75">
      <c r="B152" s="125"/>
      <c r="C152" s="125"/>
      <c r="D152" s="125"/>
      <c r="E152" s="125"/>
      <c r="F152" s="125"/>
      <c r="G152" s="125"/>
      <c r="H152" s="125"/>
      <c r="I152" s="125"/>
    </row>
    <row r="153" spans="2:9" s="9" customFormat="1" ht="15.75">
      <c r="B153" s="125"/>
      <c r="C153" s="125"/>
      <c r="D153" s="125"/>
      <c r="E153" s="125"/>
      <c r="F153" s="125"/>
      <c r="G153" s="125"/>
      <c r="H153" s="125"/>
      <c r="I153" s="125"/>
    </row>
    <row r="154" spans="2:9" s="10" customFormat="1" ht="15.75">
      <c r="B154" s="25"/>
      <c r="C154" s="25"/>
      <c r="D154" s="25"/>
      <c r="E154" s="25"/>
      <c r="F154" s="25"/>
      <c r="G154" s="25"/>
      <c r="H154" s="25"/>
      <c r="I154" s="25"/>
    </row>
    <row r="155" spans="2:9" s="9" customFormat="1" ht="18" customHeight="1">
      <c r="B155" s="125"/>
      <c r="C155" s="125"/>
      <c r="D155" s="125"/>
      <c r="E155" s="125"/>
      <c r="F155" s="125"/>
      <c r="G155" s="125"/>
      <c r="H155" s="125"/>
      <c r="I155" s="125"/>
    </row>
    <row r="156" spans="1:9" s="9" customFormat="1" ht="15.75">
      <c r="A156" s="80"/>
      <c r="B156" s="180"/>
      <c r="C156" s="180"/>
      <c r="D156" s="180"/>
      <c r="E156" s="180"/>
      <c r="F156" s="180"/>
      <c r="G156" s="180"/>
      <c r="H156" s="180"/>
      <c r="I156" s="180"/>
    </row>
    <row r="157" spans="1:9" s="9" customFormat="1" ht="15.75">
      <c r="A157" s="81"/>
      <c r="B157" s="180"/>
      <c r="C157" s="180"/>
      <c r="D157" s="180"/>
      <c r="E157" s="180"/>
      <c r="F157" s="180"/>
      <c r="G157" s="180"/>
      <c r="H157" s="180"/>
      <c r="I157" s="180"/>
    </row>
    <row r="158" spans="1:9" s="9" customFormat="1" ht="15.75">
      <c r="A158" s="80"/>
      <c r="B158" s="180"/>
      <c r="C158" s="180"/>
      <c r="D158" s="180"/>
      <c r="E158" s="180"/>
      <c r="F158" s="180"/>
      <c r="G158" s="180"/>
      <c r="H158" s="180"/>
      <c r="I158" s="180"/>
    </row>
    <row r="159" spans="1:4" s="9" customFormat="1" ht="15.75">
      <c r="A159" s="10"/>
      <c r="D159" s="183"/>
    </row>
    <row r="160" spans="2:9" s="9" customFormat="1" ht="15.75">
      <c r="B160" s="181"/>
      <c r="C160" s="181"/>
      <c r="D160" s="184"/>
      <c r="E160" s="181"/>
      <c r="F160" s="181"/>
      <c r="G160" s="181"/>
      <c r="H160" s="181"/>
      <c r="I160" s="125"/>
    </row>
    <row r="161" spans="2:9" s="9" customFormat="1" ht="15.75">
      <c r="B161" s="181"/>
      <c r="C161" s="181"/>
      <c r="D161" s="185"/>
      <c r="E161" s="181"/>
      <c r="F161" s="181"/>
      <c r="G161" s="181"/>
      <c r="H161" s="181"/>
      <c r="I161" s="125"/>
    </row>
    <row r="162" spans="2:9" s="9" customFormat="1" ht="15.75">
      <c r="B162" s="181"/>
      <c r="C162" s="181"/>
      <c r="D162" s="185"/>
      <c r="E162" s="181"/>
      <c r="F162" s="181"/>
      <c r="G162" s="181"/>
      <c r="H162" s="181"/>
      <c r="I162" s="125"/>
    </row>
    <row r="163" spans="2:9" s="9" customFormat="1" ht="15.75">
      <c r="B163" s="181"/>
      <c r="C163" s="181"/>
      <c r="D163" s="185"/>
      <c r="E163" s="181"/>
      <c r="F163" s="181"/>
      <c r="G163" s="181"/>
      <c r="H163" s="181"/>
      <c r="I163" s="125"/>
    </row>
    <row r="164" spans="2:9" s="9" customFormat="1" ht="15.75">
      <c r="B164" s="181"/>
      <c r="C164" s="181"/>
      <c r="D164" s="184"/>
      <c r="E164" s="181"/>
      <c r="F164" s="181"/>
      <c r="G164" s="181"/>
      <c r="H164" s="181"/>
      <c r="I164" s="125"/>
    </row>
    <row r="165" spans="2:9" s="9" customFormat="1" ht="15.75">
      <c r="B165" s="181"/>
      <c r="C165" s="181"/>
      <c r="D165" s="185"/>
      <c r="E165" s="181"/>
      <c r="F165" s="181"/>
      <c r="G165" s="181"/>
      <c r="H165" s="125"/>
      <c r="I165" s="125"/>
    </row>
    <row r="166" spans="2:9" s="9" customFormat="1" ht="15.75">
      <c r="B166" s="181"/>
      <c r="C166" s="181"/>
      <c r="D166" s="185"/>
      <c r="E166" s="181"/>
      <c r="F166" s="181"/>
      <c r="G166" s="181"/>
      <c r="H166" s="125"/>
      <c r="I166" s="125"/>
    </row>
    <row r="167" spans="1:9" s="9" customFormat="1" ht="12" customHeight="1">
      <c r="A167" s="10"/>
      <c r="B167" s="182"/>
      <c r="C167" s="182"/>
      <c r="D167" s="186"/>
      <c r="E167" s="182"/>
      <c r="F167" s="182"/>
      <c r="G167" s="182"/>
      <c r="H167" s="25"/>
      <c r="I167" s="25"/>
    </row>
    <row r="168" s="81" customFormat="1" ht="15.75"/>
    <row r="169" s="81" customFormat="1" ht="15.75"/>
    <row r="170" s="81" customFormat="1" ht="15.75"/>
    <row r="171" s="81" customFormat="1" ht="15.75"/>
    <row r="172" s="81" customFormat="1" ht="15.75"/>
    <row r="173" s="81" customFormat="1" ht="15.75"/>
    <row r="174" s="81" customFormat="1" ht="15.75"/>
    <row r="175" s="9" customFormat="1" ht="15.75"/>
    <row r="176" s="9" customFormat="1" ht="15.75"/>
    <row r="177" s="9" customFormat="1" ht="15.75"/>
    <row r="178" s="9" customFormat="1" ht="15.75"/>
  </sheetData>
  <sheetProtection/>
  <mergeCells count="17">
    <mergeCell ref="A138:I138"/>
    <mergeCell ref="A136:I136"/>
    <mergeCell ref="A135:I135"/>
    <mergeCell ref="A47:I47"/>
    <mergeCell ref="A137:I137"/>
    <mergeCell ref="A91:I91"/>
    <mergeCell ref="A92:I92"/>
    <mergeCell ref="A94:I94"/>
    <mergeCell ref="A93:I93"/>
    <mergeCell ref="A48:I48"/>
    <mergeCell ref="A50:I50"/>
    <mergeCell ref="A5:I5"/>
    <mergeCell ref="A46:I46"/>
    <mergeCell ref="A1:I1"/>
    <mergeCell ref="A2:I2"/>
    <mergeCell ref="A4:I4"/>
    <mergeCell ref="A3:I3"/>
  </mergeCells>
  <printOptions/>
  <pageMargins left="0.3" right="0.15748031496062992" top="0.64" bottom="1.54" header="2.38" footer="0.31496062992125984"/>
  <pageSetup firstPageNumber="0" useFirstPageNumber="1" horizontalDpi="600" verticalDpi="600" orientation="landscape" scale="70" r:id="rId1"/>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22">
      <selection activeCell="G37" sqref="G37"/>
    </sheetView>
  </sheetViews>
  <sheetFormatPr defaultColWidth="9.140625" defaultRowHeight="15"/>
  <cols>
    <col min="1" max="1" width="50.140625" style="3" customWidth="1"/>
    <col min="2" max="2" width="21.00390625" style="3" customWidth="1"/>
    <col min="3" max="3" width="21.140625" style="3" customWidth="1"/>
    <col min="4" max="5" width="17.28125" style="3" customWidth="1"/>
    <col min="6" max="16384" width="9.140625" style="3" customWidth="1"/>
  </cols>
  <sheetData>
    <row r="1" spans="1:5" ht="15.75">
      <c r="A1" s="223" t="s">
        <v>39</v>
      </c>
      <c r="B1" s="223"/>
      <c r="C1" s="223"/>
      <c r="D1" s="223"/>
      <c r="E1" s="223"/>
    </row>
    <row r="2" spans="1:5" ht="15.75">
      <c r="A2" s="223" t="s">
        <v>160</v>
      </c>
      <c r="B2" s="223"/>
      <c r="C2" s="223"/>
      <c r="D2" s="223"/>
      <c r="E2" s="223"/>
    </row>
    <row r="3" spans="1:5" ht="15.75">
      <c r="A3" s="223" t="s">
        <v>284</v>
      </c>
      <c r="B3" s="223"/>
      <c r="C3" s="223"/>
      <c r="D3" s="223"/>
      <c r="E3" s="223"/>
    </row>
    <row r="4" spans="1:5" ht="8.25" customHeight="1">
      <c r="A4" s="38"/>
      <c r="B4" s="38"/>
      <c r="C4" s="38"/>
      <c r="D4" s="38"/>
      <c r="E4" s="38"/>
    </row>
    <row r="5" spans="1:5" ht="15.75">
      <c r="A5" s="228" t="s">
        <v>269</v>
      </c>
      <c r="B5" s="227" t="s">
        <v>34</v>
      </c>
      <c r="C5" s="227"/>
      <c r="D5" s="227" t="s">
        <v>45</v>
      </c>
      <c r="E5" s="227"/>
    </row>
    <row r="6" spans="1:5" ht="15.75">
      <c r="A6" s="229"/>
      <c r="B6" s="39" t="s">
        <v>287</v>
      </c>
      <c r="C6" s="39" t="s">
        <v>237</v>
      </c>
      <c r="D6" s="78" t="s">
        <v>287</v>
      </c>
      <c r="E6" s="39" t="s">
        <v>237</v>
      </c>
    </row>
    <row r="7" spans="1:5" ht="31.5">
      <c r="A7" s="33" t="s">
        <v>161</v>
      </c>
      <c r="B7" s="39" t="s">
        <v>273</v>
      </c>
      <c r="C7" s="190" t="s">
        <v>314</v>
      </c>
      <c r="D7" s="39" t="s">
        <v>274</v>
      </c>
      <c r="E7" s="190" t="s">
        <v>314</v>
      </c>
    </row>
    <row r="8" spans="1:5" ht="15.75">
      <c r="A8" s="34" t="s">
        <v>162</v>
      </c>
      <c r="B8" s="136">
        <v>5908</v>
      </c>
      <c r="C8" s="136">
        <v>5699</v>
      </c>
      <c r="D8" s="136">
        <v>141938</v>
      </c>
      <c r="E8" s="136" t="s">
        <v>270</v>
      </c>
    </row>
    <row r="9" spans="1:5" ht="15.75">
      <c r="A9" s="34" t="s">
        <v>163</v>
      </c>
      <c r="B9" s="136">
        <v>5831</v>
      </c>
      <c r="C9" s="136">
        <v>5623</v>
      </c>
      <c r="D9" s="136">
        <v>196107</v>
      </c>
      <c r="E9" s="136" t="s">
        <v>271</v>
      </c>
    </row>
    <row r="10" spans="1:5" ht="15.75">
      <c r="A10" s="34" t="s">
        <v>166</v>
      </c>
      <c r="B10" s="34"/>
      <c r="C10" s="34"/>
      <c r="D10" s="34"/>
      <c r="E10" s="34"/>
    </row>
    <row r="11" spans="1:5" ht="15.75">
      <c r="A11" s="34" t="s">
        <v>164</v>
      </c>
      <c r="B11" s="135" t="s">
        <v>288</v>
      </c>
      <c r="C11" s="135" t="s">
        <v>243</v>
      </c>
      <c r="D11" s="135" t="s">
        <v>308</v>
      </c>
      <c r="E11" s="135" t="s">
        <v>247</v>
      </c>
    </row>
    <row r="12" spans="1:5" ht="15.75">
      <c r="A12" s="34" t="s">
        <v>165</v>
      </c>
      <c r="B12" s="135"/>
      <c r="C12" s="135"/>
      <c r="D12" s="135"/>
      <c r="E12" s="135"/>
    </row>
    <row r="13" spans="1:5" ht="15.75">
      <c r="A13" s="34" t="s">
        <v>167</v>
      </c>
      <c r="B13" s="135" t="s">
        <v>289</v>
      </c>
      <c r="C13" s="135" t="s">
        <v>244</v>
      </c>
      <c r="D13" s="135" t="s">
        <v>307</v>
      </c>
      <c r="E13" s="135" t="s">
        <v>248</v>
      </c>
    </row>
    <row r="14" spans="1:5" ht="15.75">
      <c r="A14" s="34"/>
      <c r="B14" s="135"/>
      <c r="C14" s="135"/>
      <c r="D14" s="135"/>
      <c r="E14" s="135"/>
    </row>
    <row r="15" spans="1:5" ht="15.75">
      <c r="A15" s="33" t="s">
        <v>168</v>
      </c>
      <c r="B15" s="135"/>
      <c r="C15" s="135"/>
      <c r="D15" s="135"/>
      <c r="E15" s="135"/>
    </row>
    <row r="16" spans="1:5" ht="15.75">
      <c r="A16" s="34" t="s">
        <v>169</v>
      </c>
      <c r="B16" s="135" t="s">
        <v>293</v>
      </c>
      <c r="C16" s="135" t="s">
        <v>189</v>
      </c>
      <c r="D16" s="135" t="s">
        <v>309</v>
      </c>
      <c r="E16" s="135" t="s">
        <v>249</v>
      </c>
    </row>
    <row r="17" spans="1:5" ht="15.75">
      <c r="A17" s="34" t="s">
        <v>170</v>
      </c>
      <c r="B17" s="135"/>
      <c r="C17" s="135"/>
      <c r="D17" s="135"/>
      <c r="E17" s="135"/>
    </row>
    <row r="18" spans="1:5" ht="15.75">
      <c r="A18" s="34" t="s">
        <v>171</v>
      </c>
      <c r="B18" s="135" t="s">
        <v>294</v>
      </c>
      <c r="C18" s="135" t="s">
        <v>240</v>
      </c>
      <c r="D18" s="135" t="s">
        <v>310</v>
      </c>
      <c r="E18" s="135" t="s">
        <v>250</v>
      </c>
    </row>
    <row r="19" spans="1:5" ht="15.75">
      <c r="A19" s="34" t="s">
        <v>172</v>
      </c>
      <c r="B19" s="135"/>
      <c r="C19" s="135"/>
      <c r="D19" s="135"/>
      <c r="E19" s="135"/>
    </row>
    <row r="20" spans="1:5" ht="15.75">
      <c r="A20" s="34"/>
      <c r="B20" s="135"/>
      <c r="C20" s="135"/>
      <c r="D20" s="135"/>
      <c r="E20" s="135"/>
    </row>
    <row r="21" spans="1:5" ht="15.75">
      <c r="A21" s="33" t="s">
        <v>173</v>
      </c>
      <c r="B21" s="135"/>
      <c r="C21" s="135"/>
      <c r="D21" s="135"/>
      <c r="E21" s="135"/>
    </row>
    <row r="22" spans="1:5" ht="15.75">
      <c r="A22" s="34" t="s">
        <v>174</v>
      </c>
      <c r="B22" s="135" t="s">
        <v>290</v>
      </c>
      <c r="C22" s="135" t="s">
        <v>256</v>
      </c>
      <c r="D22" s="135" t="s">
        <v>311</v>
      </c>
      <c r="E22" s="135" t="s">
        <v>251</v>
      </c>
    </row>
    <row r="23" spans="1:5" ht="15.75">
      <c r="A23" s="34" t="s">
        <v>175</v>
      </c>
      <c r="B23" s="135" t="s">
        <v>291</v>
      </c>
      <c r="C23" s="135" t="s">
        <v>238</v>
      </c>
      <c r="D23" s="135"/>
      <c r="E23" s="135"/>
    </row>
    <row r="24" spans="1:5" ht="15.75">
      <c r="A24" s="34" t="s">
        <v>176</v>
      </c>
      <c r="B24" s="135" t="s">
        <v>292</v>
      </c>
      <c r="C24" s="135" t="s">
        <v>239</v>
      </c>
      <c r="D24" s="135"/>
      <c r="E24" s="135"/>
    </row>
    <row r="25" spans="1:5" ht="15.75">
      <c r="A25" s="34"/>
      <c r="B25" s="135"/>
      <c r="C25" s="135"/>
      <c r="D25" s="135"/>
      <c r="E25" s="135"/>
    </row>
    <row r="26" spans="1:5" ht="15.75">
      <c r="A26" s="33" t="s">
        <v>177</v>
      </c>
      <c r="B26" s="135"/>
      <c r="C26" s="135"/>
      <c r="D26" s="135"/>
      <c r="E26" s="135"/>
    </row>
    <row r="27" spans="1:5" ht="15.75">
      <c r="A27" s="34" t="s">
        <v>178</v>
      </c>
      <c r="B27" s="136">
        <v>13578</v>
      </c>
      <c r="C27" s="136">
        <v>15001</v>
      </c>
      <c r="D27" s="136">
        <v>613157</v>
      </c>
      <c r="E27" s="136">
        <v>658620</v>
      </c>
    </row>
    <row r="28" spans="1:5" ht="15.75">
      <c r="A28" s="34" t="s">
        <v>179</v>
      </c>
      <c r="B28" s="136"/>
      <c r="C28" s="136"/>
      <c r="D28" s="136"/>
      <c r="E28" s="136"/>
    </row>
    <row r="29" spans="1:5" ht="15.75">
      <c r="A29" s="34" t="s">
        <v>180</v>
      </c>
      <c r="B29" s="135"/>
      <c r="C29" s="135"/>
      <c r="D29" s="135"/>
      <c r="E29" s="135"/>
    </row>
    <row r="30" spans="1:5" ht="15.75">
      <c r="A30" s="34" t="s">
        <v>181</v>
      </c>
      <c r="B30" s="135" t="s">
        <v>296</v>
      </c>
      <c r="C30" s="135" t="s">
        <v>241</v>
      </c>
      <c r="D30" s="135"/>
      <c r="E30" s="135"/>
    </row>
    <row r="31" spans="1:5" ht="15.75">
      <c r="A31" s="34" t="s">
        <v>182</v>
      </c>
      <c r="B31" s="135" t="s">
        <v>295</v>
      </c>
      <c r="C31" s="135" t="s">
        <v>242</v>
      </c>
      <c r="D31" s="135"/>
      <c r="E31" s="135"/>
    </row>
    <row r="32" spans="1:5" ht="14.25" customHeight="1">
      <c r="A32" s="9"/>
      <c r="B32" s="9"/>
      <c r="C32" s="9"/>
      <c r="D32" s="9"/>
      <c r="E32" s="9"/>
    </row>
    <row r="33" spans="1:5" ht="15.75">
      <c r="A33" s="28" t="s">
        <v>252</v>
      </c>
      <c r="B33" s="21"/>
      <c r="C33" s="21"/>
      <c r="D33" s="21"/>
      <c r="E33" s="21"/>
    </row>
    <row r="34" spans="1:5" ht="15.75">
      <c r="A34" s="28"/>
      <c r="B34" s="21"/>
      <c r="C34" s="21"/>
      <c r="D34" s="21"/>
      <c r="E34" s="21"/>
    </row>
    <row r="35" spans="1:5" ht="125.25" customHeight="1">
      <c r="A35" s="225" t="s">
        <v>305</v>
      </c>
      <c r="B35" s="226"/>
      <c r="C35" s="226"/>
      <c r="D35" s="226"/>
      <c r="E35" s="226"/>
    </row>
    <row r="36" spans="1:5" ht="15.75">
      <c r="A36" s="20"/>
      <c r="B36" s="20"/>
      <c r="C36" s="20"/>
      <c r="D36" s="20"/>
      <c r="E36" s="20"/>
    </row>
    <row r="37" spans="1:5" ht="24.75" customHeight="1">
      <c r="A37" s="20"/>
      <c r="B37" s="20"/>
      <c r="C37" s="20"/>
      <c r="D37" s="20"/>
      <c r="E37" s="20"/>
    </row>
    <row r="38" spans="1:5" ht="15.75">
      <c r="A38" s="2" t="s">
        <v>253</v>
      </c>
      <c r="B38" s="31"/>
      <c r="C38" s="31"/>
      <c r="D38" s="224" t="s">
        <v>272</v>
      </c>
      <c r="E38" s="224"/>
    </row>
    <row r="39" spans="1:4" ht="15.75">
      <c r="A39" s="3" t="s">
        <v>275</v>
      </c>
      <c r="B39" s="2"/>
      <c r="D39" s="3" t="s">
        <v>276</v>
      </c>
    </row>
    <row r="41" ht="15.75">
      <c r="A41" s="3" t="s">
        <v>306</v>
      </c>
    </row>
  </sheetData>
  <sheetProtection/>
  <mergeCells count="8">
    <mergeCell ref="A1:E1"/>
    <mergeCell ref="A2:E2"/>
    <mergeCell ref="A3:E3"/>
    <mergeCell ref="D38:E38"/>
    <mergeCell ref="A35:E35"/>
    <mergeCell ref="B5:C5"/>
    <mergeCell ref="D5:E5"/>
    <mergeCell ref="A5:A6"/>
  </mergeCells>
  <printOptions/>
  <pageMargins left="0.44" right="0.37" top="0.75" bottom="1.9" header="0.3" footer="0.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8">
      <selection activeCell="H26" sqref="H26"/>
    </sheetView>
  </sheetViews>
  <sheetFormatPr defaultColWidth="9.140625" defaultRowHeight="15"/>
  <cols>
    <col min="1" max="1" width="7.57421875" style="0" customWidth="1"/>
    <col min="2" max="2" width="30.8515625" style="0" customWidth="1"/>
    <col min="3" max="3" width="11.57421875" style="0" customWidth="1"/>
    <col min="4" max="4" width="10.8515625" style="0" customWidth="1"/>
    <col min="5" max="6" width="11.00390625" style="0" customWidth="1"/>
    <col min="8" max="8" width="9.57421875" style="0" bestFit="1" customWidth="1"/>
    <col min="9" max="9" width="9.00390625" style="22" customWidth="1"/>
  </cols>
  <sheetData>
    <row r="1" spans="1:7" ht="15">
      <c r="A1" s="231" t="s">
        <v>230</v>
      </c>
      <c r="B1" s="231"/>
      <c r="C1" s="231"/>
      <c r="D1" s="231"/>
      <c r="E1" s="231"/>
      <c r="F1" s="231"/>
      <c r="G1" s="23"/>
    </row>
    <row r="2" spans="1:6" ht="15.75" thickBot="1">
      <c r="A2" s="22"/>
      <c r="B2" s="22"/>
      <c r="C2" s="22"/>
      <c r="D2" s="22"/>
      <c r="E2" s="22"/>
      <c r="F2" s="22"/>
    </row>
    <row r="3" spans="1:6" ht="15">
      <c r="A3" s="52"/>
      <c r="B3" s="49"/>
      <c r="C3" s="232" t="s">
        <v>34</v>
      </c>
      <c r="D3" s="233"/>
      <c r="E3" s="232" t="s">
        <v>45</v>
      </c>
      <c r="F3" s="234"/>
    </row>
    <row r="4" spans="1:6" ht="15">
      <c r="A4" s="53"/>
      <c r="B4" s="54"/>
      <c r="C4" s="106" t="s">
        <v>35</v>
      </c>
      <c r="D4" s="106" t="s">
        <v>38</v>
      </c>
      <c r="E4" s="106" t="s">
        <v>35</v>
      </c>
      <c r="F4" s="156" t="s">
        <v>38</v>
      </c>
    </row>
    <row r="5" spans="1:6" ht="15">
      <c r="A5" s="56" t="s">
        <v>1</v>
      </c>
      <c r="B5" s="54"/>
      <c r="C5" s="107" t="s">
        <v>194</v>
      </c>
      <c r="D5" s="107" t="s">
        <v>196</v>
      </c>
      <c r="E5" s="107" t="s">
        <v>194</v>
      </c>
      <c r="F5" s="157" t="s">
        <v>196</v>
      </c>
    </row>
    <row r="6" spans="1:6" ht="15">
      <c r="A6" s="56"/>
      <c r="B6" s="54"/>
      <c r="C6" s="107" t="s">
        <v>193</v>
      </c>
      <c r="D6" s="107" t="s">
        <v>195</v>
      </c>
      <c r="E6" s="107" t="s">
        <v>193</v>
      </c>
      <c r="F6" s="157" t="s">
        <v>195</v>
      </c>
    </row>
    <row r="7" spans="1:9" ht="27" customHeight="1">
      <c r="A7" s="58"/>
      <c r="B7" s="51"/>
      <c r="C7" s="108" t="s">
        <v>298</v>
      </c>
      <c r="D7" s="191" t="s">
        <v>315</v>
      </c>
      <c r="E7" s="108" t="s">
        <v>192</v>
      </c>
      <c r="F7" s="158" t="s">
        <v>192</v>
      </c>
      <c r="I7" s="24"/>
    </row>
    <row r="8" spans="1:6" ht="15">
      <c r="A8" s="238" t="s">
        <v>197</v>
      </c>
      <c r="B8" s="239"/>
      <c r="C8" s="172">
        <f>19567055+31259</f>
        <v>19598314</v>
      </c>
      <c r="D8" s="172">
        <v>20133393</v>
      </c>
      <c r="E8" s="172"/>
      <c r="F8" s="176"/>
    </row>
    <row r="9" spans="1:6" ht="15">
      <c r="A9" s="236" t="s">
        <v>198</v>
      </c>
      <c r="B9" s="43" t="s">
        <v>200</v>
      </c>
      <c r="C9" s="172">
        <f>220730+18499</f>
        <v>239229</v>
      </c>
      <c r="D9" s="172">
        <f>232844+12760</f>
        <v>245604</v>
      </c>
      <c r="E9" s="172"/>
      <c r="F9" s="176"/>
    </row>
    <row r="10" spans="1:6" ht="15">
      <c r="A10" s="236"/>
      <c r="B10" s="43" t="s">
        <v>199</v>
      </c>
      <c r="C10" s="172"/>
      <c r="D10" s="172"/>
      <c r="E10" s="172"/>
      <c r="F10" s="176"/>
    </row>
    <row r="11" spans="1:6" ht="15">
      <c r="A11" s="238" t="s">
        <v>201</v>
      </c>
      <c r="B11" s="239"/>
      <c r="C11" s="172">
        <f>C8-C9-C10</f>
        <v>19359085</v>
      </c>
      <c r="D11" s="172">
        <f>D8-D9-D10</f>
        <v>19887789</v>
      </c>
      <c r="E11" s="172"/>
      <c r="F11" s="176"/>
    </row>
    <row r="12" spans="1:6" ht="15">
      <c r="A12" s="240" t="s">
        <v>203</v>
      </c>
      <c r="B12" s="241"/>
      <c r="C12" s="172"/>
      <c r="D12" s="172"/>
      <c r="E12" s="172"/>
      <c r="F12" s="176"/>
    </row>
    <row r="13" spans="1:6" ht="15">
      <c r="A13" s="240" t="s">
        <v>202</v>
      </c>
      <c r="B13" s="241"/>
      <c r="C13" s="172"/>
      <c r="D13" s="172"/>
      <c r="E13" s="172"/>
      <c r="F13" s="176"/>
    </row>
    <row r="14" spans="1:6" ht="15">
      <c r="A14" s="236" t="s">
        <v>198</v>
      </c>
      <c r="B14" s="43" t="s">
        <v>204</v>
      </c>
      <c r="C14" s="172"/>
      <c r="D14" s="172"/>
      <c r="E14" s="172"/>
      <c r="F14" s="176"/>
    </row>
    <row r="15" spans="1:6" ht="15.75" thickBot="1">
      <c r="A15" s="237"/>
      <c r="B15" s="159" t="s">
        <v>205</v>
      </c>
      <c r="C15" s="177"/>
      <c r="D15" s="177"/>
      <c r="E15" s="177"/>
      <c r="F15" s="178"/>
    </row>
    <row r="16" spans="1:6" ht="15">
      <c r="A16" s="48" t="s">
        <v>206</v>
      </c>
      <c r="B16" s="44"/>
      <c r="C16" s="170">
        <f>C11</f>
        <v>19359085</v>
      </c>
      <c r="D16" s="170">
        <f>D11</f>
        <v>19887789</v>
      </c>
      <c r="E16" s="170"/>
      <c r="F16" s="170"/>
    </row>
    <row r="17" spans="1:6" ht="15">
      <c r="A17" s="22"/>
      <c r="B17" s="22"/>
      <c r="C17" s="22"/>
      <c r="D17" s="187"/>
      <c r="E17" s="22"/>
      <c r="F17" s="22"/>
    </row>
    <row r="19" spans="1:6" ht="15">
      <c r="A19" s="235" t="s">
        <v>231</v>
      </c>
      <c r="B19" s="235"/>
      <c r="C19" s="235"/>
      <c r="D19" s="235"/>
      <c r="E19" s="235"/>
      <c r="F19" s="235"/>
    </row>
    <row r="20" spans="1:8" ht="15.75" thickBot="1">
      <c r="A20" s="50"/>
      <c r="B20" s="50"/>
      <c r="C20" s="50"/>
      <c r="D20" s="50"/>
      <c r="E20" s="50"/>
      <c r="F20" s="50"/>
      <c r="H20" s="188"/>
    </row>
    <row r="21" spans="1:6" ht="15">
      <c r="A21" s="52"/>
      <c r="B21" s="49"/>
      <c r="C21" s="232" t="s">
        <v>34</v>
      </c>
      <c r="D21" s="233"/>
      <c r="E21" s="232" t="s">
        <v>45</v>
      </c>
      <c r="F21" s="234"/>
    </row>
    <row r="22" spans="1:8" ht="15">
      <c r="A22" s="53"/>
      <c r="B22" s="54"/>
      <c r="C22" s="46" t="s">
        <v>35</v>
      </c>
      <c r="D22" s="46" t="s">
        <v>38</v>
      </c>
      <c r="E22" s="46" t="s">
        <v>35</v>
      </c>
      <c r="F22" s="55" t="s">
        <v>38</v>
      </c>
      <c r="H22" s="188"/>
    </row>
    <row r="23" spans="1:6" ht="15">
      <c r="A23" s="56" t="s">
        <v>1</v>
      </c>
      <c r="B23" s="54"/>
      <c r="C23" s="47" t="s">
        <v>194</v>
      </c>
      <c r="D23" s="47" t="s">
        <v>196</v>
      </c>
      <c r="E23" s="47" t="s">
        <v>194</v>
      </c>
      <c r="F23" s="57" t="s">
        <v>196</v>
      </c>
    </row>
    <row r="24" spans="1:6" ht="15">
      <c r="A24" s="56"/>
      <c r="B24" s="54"/>
      <c r="C24" s="47" t="s">
        <v>193</v>
      </c>
      <c r="D24" s="47" t="s">
        <v>195</v>
      </c>
      <c r="E24" s="47" t="s">
        <v>193</v>
      </c>
      <c r="F24" s="57" t="s">
        <v>195</v>
      </c>
    </row>
    <row r="25" spans="1:9" ht="30">
      <c r="A25" s="58"/>
      <c r="B25" s="51"/>
      <c r="C25" s="48" t="s">
        <v>298</v>
      </c>
      <c r="D25" s="191" t="s">
        <v>315</v>
      </c>
      <c r="E25" s="48" t="s">
        <v>192</v>
      </c>
      <c r="F25" s="59" t="s">
        <v>192</v>
      </c>
      <c r="I25" s="24"/>
    </row>
    <row r="26" spans="1:6" ht="15">
      <c r="A26" s="140" t="s">
        <v>207</v>
      </c>
      <c r="B26" s="139"/>
      <c r="C26" s="160"/>
      <c r="D26" s="160"/>
      <c r="E26" s="160"/>
      <c r="F26" s="161"/>
    </row>
    <row r="27" spans="1:12" ht="15">
      <c r="A27" s="238" t="s">
        <v>208</v>
      </c>
      <c r="B27" s="239"/>
      <c r="C27" s="169">
        <v>384110</v>
      </c>
      <c r="D27" s="170">
        <v>1134826</v>
      </c>
      <c r="E27" s="162"/>
      <c r="F27" s="163"/>
      <c r="L27" t="s">
        <v>233</v>
      </c>
    </row>
    <row r="28" spans="1:6" ht="15">
      <c r="A28" s="238" t="s">
        <v>209</v>
      </c>
      <c r="B28" s="239"/>
      <c r="C28" s="171">
        <v>942718</v>
      </c>
      <c r="D28" s="172">
        <v>918895</v>
      </c>
      <c r="E28" s="160"/>
      <c r="F28" s="161"/>
    </row>
    <row r="29" spans="1:6" ht="15">
      <c r="A29" s="238" t="s">
        <v>210</v>
      </c>
      <c r="B29" s="239"/>
      <c r="C29" s="171"/>
      <c r="D29" s="172"/>
      <c r="E29" s="160"/>
      <c r="F29" s="161"/>
    </row>
    <row r="30" spans="1:6" ht="15">
      <c r="A30" s="238" t="s">
        <v>211</v>
      </c>
      <c r="B30" s="239"/>
      <c r="C30" s="171"/>
      <c r="D30" s="172"/>
      <c r="E30" s="160"/>
      <c r="F30" s="161"/>
    </row>
    <row r="31" spans="1:6" ht="15">
      <c r="A31" s="238" t="s">
        <v>212</v>
      </c>
      <c r="B31" s="239"/>
      <c r="C31" s="171"/>
      <c r="D31" s="172"/>
      <c r="E31" s="160"/>
      <c r="F31" s="161"/>
    </row>
    <row r="32" spans="1:12" ht="15">
      <c r="A32" s="238" t="s">
        <v>245</v>
      </c>
      <c r="B32" s="239"/>
      <c r="C32" s="171">
        <f>128927+239229</f>
        <v>368156</v>
      </c>
      <c r="D32" s="172">
        <v>20931</v>
      </c>
      <c r="E32" s="160"/>
      <c r="F32" s="161"/>
      <c r="L32" s="22"/>
    </row>
    <row r="33" spans="1:12" ht="15">
      <c r="A33" s="60" t="s">
        <v>213</v>
      </c>
      <c r="B33" s="45"/>
      <c r="C33" s="173">
        <f>SUM(C27:C32)</f>
        <v>1694984</v>
      </c>
      <c r="D33" s="173">
        <f>SUM(D27:D32)</f>
        <v>2074652</v>
      </c>
      <c r="E33" s="164"/>
      <c r="F33" s="165"/>
      <c r="L33" s="22"/>
    </row>
    <row r="34" spans="1:12" ht="15">
      <c r="A34" s="140" t="s">
        <v>214</v>
      </c>
      <c r="B34" s="139"/>
      <c r="C34" s="172"/>
      <c r="D34" s="172"/>
      <c r="E34" s="160"/>
      <c r="F34" s="161"/>
      <c r="L34" s="22"/>
    </row>
    <row r="35" spans="1:12" ht="15">
      <c r="A35" s="230" t="s">
        <v>208</v>
      </c>
      <c r="B35" s="230"/>
      <c r="C35" s="169">
        <v>774203</v>
      </c>
      <c r="D35" s="170">
        <v>764172</v>
      </c>
      <c r="E35" s="162"/>
      <c r="F35" s="163"/>
      <c r="H35" s="32"/>
      <c r="L35" s="22"/>
    </row>
    <row r="36" spans="1:12" ht="15">
      <c r="A36" s="230" t="s">
        <v>209</v>
      </c>
      <c r="B36" s="230"/>
      <c r="C36" s="171">
        <f>1863786+147206</f>
        <v>2010992</v>
      </c>
      <c r="D36" s="172">
        <v>2097812</v>
      </c>
      <c r="E36" s="160"/>
      <c r="F36" s="161"/>
      <c r="L36" s="22"/>
    </row>
    <row r="37" spans="1:12" ht="15">
      <c r="A37" s="230" t="s">
        <v>279</v>
      </c>
      <c r="B37" s="230"/>
      <c r="C37" s="171">
        <f>98352+305243+7540</f>
        <v>411135</v>
      </c>
      <c r="D37" s="171">
        <v>482879</v>
      </c>
      <c r="E37" s="160"/>
      <c r="F37" s="161"/>
      <c r="L37" s="22"/>
    </row>
    <row r="38" spans="1:12" ht="15">
      <c r="A38" s="230" t="s">
        <v>278</v>
      </c>
      <c r="B38" s="230"/>
      <c r="C38" s="171">
        <f>7353500+7353500</f>
        <v>14707000</v>
      </c>
      <c r="D38" s="172">
        <v>14713878</v>
      </c>
      <c r="E38" s="160"/>
      <c r="F38" s="161"/>
      <c r="L38" s="22"/>
    </row>
    <row r="39" spans="1:12" ht="15.75" thickBot="1">
      <c r="A39" s="119" t="s">
        <v>213</v>
      </c>
      <c r="B39" s="120"/>
      <c r="C39" s="174">
        <f>SUM(C35:C38)</f>
        <v>17903330</v>
      </c>
      <c r="D39" s="174">
        <f>SUM(D35:D38)</f>
        <v>18058741</v>
      </c>
      <c r="E39" s="166"/>
      <c r="F39" s="167"/>
      <c r="L39" s="22"/>
    </row>
    <row r="40" spans="1:6" ht="15.75" thickBot="1">
      <c r="A40" s="149" t="s">
        <v>130</v>
      </c>
      <c r="B40" s="150"/>
      <c r="C40" s="175">
        <f>C33+C39</f>
        <v>19598314</v>
      </c>
      <c r="D40" s="175">
        <f>D33+D39</f>
        <v>20133393</v>
      </c>
      <c r="E40" s="168"/>
      <c r="F40" s="168"/>
    </row>
    <row r="41" spans="1:6" ht="15.75" thickTop="1">
      <c r="A41" s="22"/>
      <c r="B41" s="22"/>
      <c r="C41" s="22"/>
      <c r="D41" s="22"/>
      <c r="E41" s="22"/>
      <c r="F41" s="22"/>
    </row>
    <row r="45" ht="15">
      <c r="C45" s="188"/>
    </row>
  </sheetData>
  <sheetProtection/>
  <mergeCells count="22">
    <mergeCell ref="A31:B31"/>
    <mergeCell ref="A32:B32"/>
    <mergeCell ref="A27:B27"/>
    <mergeCell ref="A28:B28"/>
    <mergeCell ref="A29:B29"/>
    <mergeCell ref="A30:B30"/>
    <mergeCell ref="A9:A10"/>
    <mergeCell ref="A14:A15"/>
    <mergeCell ref="A8:B8"/>
    <mergeCell ref="A11:B11"/>
    <mergeCell ref="A12:B12"/>
    <mergeCell ref="A13:B13"/>
    <mergeCell ref="A35:B35"/>
    <mergeCell ref="A36:B36"/>
    <mergeCell ref="A37:B37"/>
    <mergeCell ref="A38:B38"/>
    <mergeCell ref="A1:F1"/>
    <mergeCell ref="C21:D21"/>
    <mergeCell ref="E21:F21"/>
    <mergeCell ref="C3:D3"/>
    <mergeCell ref="E3:F3"/>
    <mergeCell ref="A19:F19"/>
  </mergeCells>
  <printOptions/>
  <pageMargins left="0.7086614173228347" right="0.7086614173228347" top="0.7480314960629921" bottom="0.7480314960629921" header="0.31496062992125984" footer="0.31496062992125984"/>
  <pageSetup fitToHeight="5" fitToWidth="1" orientation="portrait" paperSize="9" scale="96" r:id="rId1"/>
</worksheet>
</file>

<file path=xl/worksheets/sheet8.xml><?xml version="1.0" encoding="utf-8"?>
<worksheet xmlns="http://schemas.openxmlformats.org/spreadsheetml/2006/main" xmlns:r="http://schemas.openxmlformats.org/officeDocument/2006/relationships">
  <dimension ref="A1:H28"/>
  <sheetViews>
    <sheetView zoomScalePageLayoutView="0" workbookViewId="0" topLeftCell="A1">
      <selection activeCell="J1" sqref="J1"/>
    </sheetView>
  </sheetViews>
  <sheetFormatPr defaultColWidth="9.140625" defaultRowHeight="15"/>
  <cols>
    <col min="1" max="1" width="6.57421875" style="0" customWidth="1"/>
    <col min="2" max="2" width="28.28125" style="0" customWidth="1"/>
    <col min="3" max="3" width="11.57421875" style="0" customWidth="1"/>
    <col min="4" max="4" width="11.28125" style="0" customWidth="1"/>
    <col min="5" max="5" width="11.57421875" style="0" customWidth="1"/>
    <col min="6" max="6" width="11.140625" style="0" customWidth="1"/>
  </cols>
  <sheetData>
    <row r="1" spans="1:6" ht="15">
      <c r="A1" s="248" t="s">
        <v>215</v>
      </c>
      <c r="B1" s="248"/>
      <c r="C1" s="248"/>
      <c r="D1" s="248"/>
      <c r="E1" s="248"/>
      <c r="F1" s="248"/>
    </row>
    <row r="2" spans="1:6" ht="15">
      <c r="A2" s="231" t="s">
        <v>216</v>
      </c>
      <c r="B2" s="231"/>
      <c r="C2" s="231"/>
      <c r="D2" s="231"/>
      <c r="E2" s="231"/>
      <c r="F2" s="231"/>
    </row>
    <row r="3" ht="16.5" customHeight="1" thickBot="1"/>
    <row r="4" spans="1:6" ht="15">
      <c r="A4" s="52"/>
      <c r="B4" s="49"/>
      <c r="C4" s="232" t="s">
        <v>34</v>
      </c>
      <c r="D4" s="233"/>
      <c r="E4" s="232" t="s">
        <v>45</v>
      </c>
      <c r="F4" s="234"/>
    </row>
    <row r="5" spans="1:6" ht="15">
      <c r="A5" s="56" t="s">
        <v>1</v>
      </c>
      <c r="B5" s="54"/>
      <c r="C5" s="106" t="s">
        <v>35</v>
      </c>
      <c r="D5" s="106" t="s">
        <v>38</v>
      </c>
      <c r="E5" s="106" t="s">
        <v>35</v>
      </c>
      <c r="F5" s="113" t="s">
        <v>38</v>
      </c>
    </row>
    <row r="6" spans="1:6" ht="15">
      <c r="A6" s="56"/>
      <c r="B6" s="54"/>
      <c r="C6" s="107" t="s">
        <v>194</v>
      </c>
      <c r="D6" s="107" t="s">
        <v>196</v>
      </c>
      <c r="E6" s="107" t="s">
        <v>194</v>
      </c>
      <c r="F6" s="114" t="s">
        <v>196</v>
      </c>
    </row>
    <row r="7" spans="1:6" ht="15">
      <c r="A7" s="56"/>
      <c r="B7" s="54"/>
      <c r="C7" s="107" t="s">
        <v>193</v>
      </c>
      <c r="D7" s="107" t="s">
        <v>195</v>
      </c>
      <c r="E7" s="107" t="s">
        <v>193</v>
      </c>
      <c r="F7" s="114" t="s">
        <v>195</v>
      </c>
    </row>
    <row r="8" spans="1:6" ht="30">
      <c r="A8" s="58"/>
      <c r="B8" s="51"/>
      <c r="C8" s="108" t="s">
        <v>298</v>
      </c>
      <c r="D8" s="191" t="s">
        <v>315</v>
      </c>
      <c r="E8" s="108" t="s">
        <v>192</v>
      </c>
      <c r="F8" s="115" t="s">
        <v>192</v>
      </c>
    </row>
    <row r="9" spans="1:6" ht="15">
      <c r="A9" s="249" t="s">
        <v>217</v>
      </c>
      <c r="B9" s="250"/>
      <c r="C9" s="109"/>
      <c r="D9" s="111"/>
      <c r="E9" s="43"/>
      <c r="F9" s="61"/>
    </row>
    <row r="10" spans="1:6" ht="15">
      <c r="A10" s="246" t="s">
        <v>300</v>
      </c>
      <c r="B10" s="247"/>
      <c r="C10" s="110">
        <v>220918</v>
      </c>
      <c r="D10" s="110">
        <v>222526</v>
      </c>
      <c r="E10" s="43"/>
      <c r="F10" s="61"/>
    </row>
    <row r="11" spans="1:6" ht="15">
      <c r="A11" s="246" t="s">
        <v>218</v>
      </c>
      <c r="B11" s="247"/>
      <c r="C11" s="110">
        <v>0</v>
      </c>
      <c r="D11" s="110">
        <v>57460</v>
      </c>
      <c r="E11" s="43"/>
      <c r="F11" s="61"/>
    </row>
    <row r="12" spans="1:6" ht="15">
      <c r="A12" s="246" t="s">
        <v>219</v>
      </c>
      <c r="B12" s="247"/>
      <c r="C12" s="110"/>
      <c r="D12" s="110"/>
      <c r="E12" s="43"/>
      <c r="F12" s="61"/>
    </row>
    <row r="13" spans="1:6" ht="15">
      <c r="A13" s="246" t="s">
        <v>220</v>
      </c>
      <c r="B13" s="247"/>
      <c r="C13" s="110">
        <v>188</v>
      </c>
      <c r="D13" s="110">
        <f>58846+222</f>
        <v>59068</v>
      </c>
      <c r="E13" s="43"/>
      <c r="F13" s="61"/>
    </row>
    <row r="14" spans="1:6" ht="15">
      <c r="A14" s="246" t="s">
        <v>221</v>
      </c>
      <c r="B14" s="247"/>
      <c r="C14" s="110"/>
      <c r="D14" s="112"/>
      <c r="E14" s="43"/>
      <c r="F14" s="61"/>
    </row>
    <row r="15" spans="1:6" ht="15">
      <c r="A15" s="242" t="s">
        <v>299</v>
      </c>
      <c r="B15" s="243"/>
      <c r="C15" s="110">
        <f>C10+C11-C13</f>
        <v>220730</v>
      </c>
      <c r="D15" s="112">
        <f>D10+D11-D13</f>
        <v>220918</v>
      </c>
      <c r="E15" s="43"/>
      <c r="F15" s="61"/>
    </row>
    <row r="16" spans="1:6" ht="15">
      <c r="A16" s="242" t="s">
        <v>222</v>
      </c>
      <c r="B16" s="243"/>
      <c r="C16" s="110"/>
      <c r="D16" s="112"/>
      <c r="E16" s="43"/>
      <c r="F16" s="61"/>
    </row>
    <row r="17" spans="1:6" ht="15">
      <c r="A17" s="246" t="s">
        <v>300</v>
      </c>
      <c r="B17" s="247"/>
      <c r="C17" s="110"/>
      <c r="D17" s="112"/>
      <c r="E17" s="43"/>
      <c r="F17" s="61"/>
    </row>
    <row r="18" spans="1:6" ht="15">
      <c r="A18" s="246" t="s">
        <v>218</v>
      </c>
      <c r="B18" s="247"/>
      <c r="C18" s="110"/>
      <c r="D18" s="112"/>
      <c r="E18" s="43"/>
      <c r="F18" s="61"/>
    </row>
    <row r="19" spans="1:6" ht="15">
      <c r="A19" s="246" t="s">
        <v>219</v>
      </c>
      <c r="B19" s="247"/>
      <c r="C19" s="110"/>
      <c r="D19" s="112"/>
      <c r="E19" s="43"/>
      <c r="F19" s="61"/>
    </row>
    <row r="20" spans="1:6" ht="15">
      <c r="A20" s="246" t="s">
        <v>221</v>
      </c>
      <c r="B20" s="247"/>
      <c r="C20" s="110"/>
      <c r="D20" s="112"/>
      <c r="E20" s="43"/>
      <c r="F20" s="61"/>
    </row>
    <row r="21" spans="1:6" ht="15">
      <c r="A21" s="242" t="s">
        <v>299</v>
      </c>
      <c r="B21" s="243"/>
      <c r="C21" s="121">
        <f>C17+C18-C20</f>
        <v>0</v>
      </c>
      <c r="D21" s="121"/>
      <c r="E21" s="45"/>
      <c r="F21" s="62"/>
    </row>
    <row r="22" spans="1:6" ht="15.75" thickBot="1">
      <c r="A22" s="244" t="s">
        <v>223</v>
      </c>
      <c r="B22" s="245"/>
      <c r="C22" s="151">
        <f>C15</f>
        <v>220730</v>
      </c>
      <c r="D22" s="151">
        <f>D15</f>
        <v>220918</v>
      </c>
      <c r="E22" s="137"/>
      <c r="F22" s="138"/>
    </row>
    <row r="23" ht="15">
      <c r="H23" s="29"/>
    </row>
    <row r="26" ht="15">
      <c r="C26" s="29"/>
    </row>
    <row r="27" ht="15">
      <c r="D27" s="29"/>
    </row>
    <row r="28" spans="3:4" ht="15">
      <c r="C28" s="29"/>
      <c r="D28" s="29"/>
    </row>
  </sheetData>
  <sheetProtection/>
  <mergeCells count="18">
    <mergeCell ref="A9:B9"/>
    <mergeCell ref="A16:B16"/>
    <mergeCell ref="A15:B15"/>
    <mergeCell ref="A10:B10"/>
    <mergeCell ref="A11:B11"/>
    <mergeCell ref="A12:B12"/>
    <mergeCell ref="A13:B13"/>
    <mergeCell ref="A14:B14"/>
    <mergeCell ref="A21:B21"/>
    <mergeCell ref="A22:B22"/>
    <mergeCell ref="A19:B19"/>
    <mergeCell ref="A20:B20"/>
    <mergeCell ref="A1:F1"/>
    <mergeCell ref="C4:D4"/>
    <mergeCell ref="E4:F4"/>
    <mergeCell ref="A2:F2"/>
    <mergeCell ref="A17:B17"/>
    <mergeCell ref="A18:B18"/>
  </mergeCells>
  <printOp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H16" sqref="H16"/>
    </sheetView>
  </sheetViews>
  <sheetFormatPr defaultColWidth="9.140625" defaultRowHeight="15"/>
  <cols>
    <col min="1" max="1" width="6.57421875" style="0" customWidth="1"/>
    <col min="2" max="2" width="33.28125" style="0" customWidth="1"/>
    <col min="3" max="3" width="10.8515625" style="0" customWidth="1"/>
    <col min="4" max="4" width="11.00390625" style="0" customWidth="1"/>
    <col min="5" max="5" width="10.8515625" style="0" customWidth="1"/>
    <col min="6" max="6" width="11.28125" style="0" customWidth="1"/>
    <col min="7" max="7" width="10.140625" style="0" bestFit="1" customWidth="1"/>
  </cols>
  <sheetData>
    <row r="1" spans="1:6" ht="15">
      <c r="A1" s="248" t="s">
        <v>224</v>
      </c>
      <c r="B1" s="248"/>
      <c r="C1" s="248"/>
      <c r="D1" s="248"/>
      <c r="E1" s="248"/>
      <c r="F1" s="248"/>
    </row>
    <row r="2" ht="15.75" thickBot="1"/>
    <row r="3" spans="1:6" ht="15">
      <c r="A3" s="52"/>
      <c r="B3" s="49"/>
      <c r="C3" s="232" t="s">
        <v>34</v>
      </c>
      <c r="D3" s="233"/>
      <c r="E3" s="232" t="s">
        <v>45</v>
      </c>
      <c r="F3" s="234"/>
    </row>
    <row r="4" spans="1:6" ht="15">
      <c r="A4" s="56" t="s">
        <v>1</v>
      </c>
      <c r="B4" s="54"/>
      <c r="C4" s="106" t="s">
        <v>35</v>
      </c>
      <c r="D4" s="106" t="s">
        <v>38</v>
      </c>
      <c r="E4" s="106" t="s">
        <v>35</v>
      </c>
      <c r="F4" s="113" t="s">
        <v>38</v>
      </c>
    </row>
    <row r="5" spans="1:6" ht="15">
      <c r="A5" s="56"/>
      <c r="B5" s="54"/>
      <c r="C5" s="107" t="s">
        <v>194</v>
      </c>
      <c r="D5" s="107" t="s">
        <v>196</v>
      </c>
      <c r="E5" s="107" t="s">
        <v>194</v>
      </c>
      <c r="F5" s="114" t="s">
        <v>196</v>
      </c>
    </row>
    <row r="6" spans="1:6" ht="15">
      <c r="A6" s="56"/>
      <c r="B6" s="54"/>
      <c r="C6" s="107" t="s">
        <v>193</v>
      </c>
      <c r="D6" s="107" t="s">
        <v>195</v>
      </c>
      <c r="E6" s="107" t="s">
        <v>193</v>
      </c>
      <c r="F6" s="114" t="s">
        <v>195</v>
      </c>
    </row>
    <row r="7" spans="1:6" ht="30">
      <c r="A7" s="58"/>
      <c r="B7" s="51"/>
      <c r="C7" s="108" t="s">
        <v>298</v>
      </c>
      <c r="D7" s="191" t="s">
        <v>315</v>
      </c>
      <c r="E7" s="108" t="s">
        <v>192</v>
      </c>
      <c r="F7" s="115" t="s">
        <v>192</v>
      </c>
    </row>
    <row r="8" spans="1:6" ht="15">
      <c r="A8" s="243" t="s">
        <v>207</v>
      </c>
      <c r="B8" s="243"/>
      <c r="C8" s="43"/>
      <c r="D8" s="43"/>
      <c r="E8" s="43"/>
      <c r="F8" s="43"/>
    </row>
    <row r="9" spans="1:6" ht="15">
      <c r="A9" s="239" t="s">
        <v>225</v>
      </c>
      <c r="B9" s="239"/>
      <c r="C9" s="105">
        <v>453151</v>
      </c>
      <c r="D9" s="105">
        <v>329082</v>
      </c>
      <c r="E9" s="43"/>
      <c r="F9" s="43"/>
    </row>
    <row r="10" spans="1:6" ht="15">
      <c r="A10" s="239" t="s">
        <v>226</v>
      </c>
      <c r="B10" s="239"/>
      <c r="C10" s="105">
        <v>76414</v>
      </c>
      <c r="D10" s="105">
        <v>98769</v>
      </c>
      <c r="E10" s="43"/>
      <c r="F10" s="43"/>
    </row>
    <row r="11" spans="1:6" ht="15">
      <c r="A11" s="239" t="s">
        <v>227</v>
      </c>
      <c r="B11" s="239"/>
      <c r="C11" s="105">
        <v>669265</v>
      </c>
      <c r="D11" s="105">
        <v>690840</v>
      </c>
      <c r="E11" s="43"/>
      <c r="F11" s="43"/>
    </row>
    <row r="12" spans="1:6" ht="15">
      <c r="A12" s="239" t="s">
        <v>229</v>
      </c>
      <c r="B12" s="239"/>
      <c r="C12" s="105">
        <f>1298285-C9-C10-C11</f>
        <v>99455</v>
      </c>
      <c r="D12" s="105">
        <v>2224</v>
      </c>
      <c r="E12" s="43"/>
      <c r="F12" s="43"/>
    </row>
    <row r="13" spans="1:6" ht="15">
      <c r="A13" s="243" t="s">
        <v>213</v>
      </c>
      <c r="B13" s="243"/>
      <c r="C13" s="105">
        <f>SUM(C9:C12)</f>
        <v>1298285</v>
      </c>
      <c r="D13" s="105">
        <f>SUM(D9:D12)</f>
        <v>1120915</v>
      </c>
      <c r="E13" s="43"/>
      <c r="F13" s="43"/>
    </row>
    <row r="14" spans="1:6" ht="15">
      <c r="A14" s="243" t="s">
        <v>214</v>
      </c>
      <c r="B14" s="243"/>
      <c r="C14" s="105"/>
      <c r="D14" s="105"/>
      <c r="E14" s="43"/>
      <c r="F14" s="43"/>
    </row>
    <row r="15" spans="1:6" ht="15">
      <c r="A15" s="239" t="s">
        <v>225</v>
      </c>
      <c r="B15" s="239"/>
      <c r="C15" s="105">
        <v>274514</v>
      </c>
      <c r="D15" s="105">
        <v>284303</v>
      </c>
      <c r="E15" s="43"/>
      <c r="F15" s="43"/>
    </row>
    <row r="16" spans="1:6" ht="15">
      <c r="A16" s="239" t="s">
        <v>226</v>
      </c>
      <c r="B16" s="239"/>
      <c r="C16" s="105">
        <v>288492</v>
      </c>
      <c r="D16" s="105">
        <v>253451</v>
      </c>
      <c r="E16" s="43"/>
      <c r="F16" s="43"/>
    </row>
    <row r="17" spans="1:6" ht="15">
      <c r="A17" s="239" t="s">
        <v>227</v>
      </c>
      <c r="B17" s="239"/>
      <c r="C17" s="105">
        <v>311038</v>
      </c>
      <c r="D17" s="105">
        <v>1954810</v>
      </c>
      <c r="E17" s="43"/>
      <c r="F17" s="43"/>
    </row>
    <row r="18" spans="1:6" ht="15">
      <c r="A18" s="239" t="s">
        <v>228</v>
      </c>
      <c r="B18" s="239"/>
      <c r="C18" s="105">
        <v>2006</v>
      </c>
      <c r="D18" s="105">
        <v>1994</v>
      </c>
      <c r="E18" s="43"/>
      <c r="F18" s="43"/>
    </row>
    <row r="19" spans="1:6" ht="15">
      <c r="A19" s="243" t="s">
        <v>213</v>
      </c>
      <c r="B19" s="243"/>
      <c r="C19" s="105">
        <f>SUM(C15:C18)</f>
        <v>876050</v>
      </c>
      <c r="D19" s="105">
        <f>SUM(D15:D18)</f>
        <v>2494558</v>
      </c>
      <c r="E19" s="43"/>
      <c r="F19" s="43"/>
    </row>
    <row r="20" spans="1:6" ht="15">
      <c r="A20" s="243" t="s">
        <v>130</v>
      </c>
      <c r="B20" s="243"/>
      <c r="C20" s="105">
        <f>C13+C19</f>
        <v>2174335</v>
      </c>
      <c r="D20" s="105">
        <f>D13+D19</f>
        <v>3615473</v>
      </c>
      <c r="E20" s="43"/>
      <c r="F20" s="43"/>
    </row>
    <row r="21" spans="1:6" ht="15">
      <c r="A21" s="22"/>
      <c r="B21" s="22"/>
      <c r="C21" s="22"/>
      <c r="D21" s="22"/>
      <c r="E21" s="22"/>
      <c r="F21" s="22"/>
    </row>
    <row r="23" spans="3:8" ht="15">
      <c r="C23" s="26"/>
      <c r="D23" s="26"/>
      <c r="F23" s="29"/>
      <c r="H23" s="29"/>
    </row>
    <row r="24" spans="3:8" ht="15">
      <c r="C24" s="26"/>
      <c r="D24" s="26"/>
      <c r="F24" s="29"/>
      <c r="H24" s="29"/>
    </row>
    <row r="25" spans="3:8" ht="15">
      <c r="C25" s="26"/>
      <c r="D25" s="26"/>
      <c r="F25" s="29"/>
      <c r="H25" s="29"/>
    </row>
    <row r="26" spans="2:8" ht="15">
      <c r="B26" s="22"/>
      <c r="C26" s="27"/>
      <c r="D26" s="27"/>
      <c r="F26" s="29"/>
      <c r="H26" s="29"/>
    </row>
    <row r="27" spans="2:8" ht="15">
      <c r="B27" s="22"/>
      <c r="C27" s="30"/>
      <c r="D27" s="30"/>
      <c r="E27" s="29"/>
      <c r="F27" s="29"/>
      <c r="G27" s="29"/>
      <c r="H27" s="29"/>
    </row>
    <row r="28" spans="3:5" ht="15">
      <c r="C28" s="29"/>
      <c r="E28" s="29"/>
    </row>
  </sheetData>
  <sheetProtection/>
  <mergeCells count="16">
    <mergeCell ref="A17:B17"/>
    <mergeCell ref="A18:B18"/>
    <mergeCell ref="A11:B11"/>
    <mergeCell ref="A12:B12"/>
    <mergeCell ref="A15:B15"/>
    <mergeCell ref="A16:B16"/>
    <mergeCell ref="A19:B19"/>
    <mergeCell ref="A20:B20"/>
    <mergeCell ref="A1:F1"/>
    <mergeCell ref="C3:D3"/>
    <mergeCell ref="E3:F3"/>
    <mergeCell ref="A8:B8"/>
    <mergeCell ref="A13:B13"/>
    <mergeCell ref="A14:B14"/>
    <mergeCell ref="A9:B9"/>
    <mergeCell ref="A10:B10"/>
  </mergeCells>
  <printOp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IOB</dc:creator>
  <cp:keywords/>
  <dc:description/>
  <cp:lastModifiedBy>IOB</cp:lastModifiedBy>
  <cp:lastPrinted>2015-08-12T09:04:20Z</cp:lastPrinted>
  <dcterms:created xsi:type="dcterms:W3CDTF">2013-06-10T08:59:36Z</dcterms:created>
  <dcterms:modified xsi:type="dcterms:W3CDTF">2015-08-25T06:10:50Z</dcterms:modified>
  <cp:category/>
  <cp:version/>
  <cp:contentType/>
  <cp:contentStatus/>
</cp:coreProperties>
</file>